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2504" windowHeight="9432"/>
  </bookViews>
  <sheets>
    <sheet name="README" sheetId="4" r:id="rId1"/>
    <sheet name="Prod, cons, interhh transfers" sheetId="1" r:id="rId2"/>
    <sheet name="Intrahh transfers" sheetId="6" r:id="rId3"/>
    <sheet name="Sheet3" sheetId="3" r:id="rId4"/>
  </sheets>
  <definedNames>
    <definedName name="_xlnm.Print_Area" localSheetId="2">'Intrahh transfers'!$A$1:$AA$48</definedName>
    <definedName name="_xlnm.Print_Area" localSheetId="1">'Prod, cons, interhh transfers'!$A$2:$AA$52</definedName>
  </definedNames>
  <calcPr calcId="125725"/>
</workbook>
</file>

<file path=xl/calcChain.xml><?xml version="1.0" encoding="utf-8"?>
<calcChain xmlns="http://schemas.openxmlformats.org/spreadsheetml/2006/main">
  <c r="H31" i="1"/>
  <c r="AA31"/>
  <c r="Z31"/>
  <c r="Y31"/>
  <c r="X31"/>
  <c r="W31"/>
  <c r="V31"/>
  <c r="U31"/>
  <c r="AC31" s="1"/>
  <c r="G31"/>
  <c r="F31"/>
  <c r="E31"/>
  <c r="D31"/>
  <c r="H46"/>
  <c r="H43"/>
  <c r="AC32"/>
  <c r="AC30"/>
  <c r="AC28"/>
  <c r="AC27"/>
  <c r="AC29"/>
  <c r="H32"/>
  <c r="H30"/>
  <c r="H29"/>
  <c r="H28"/>
  <c r="H27"/>
  <c r="B33"/>
  <c r="T6" i="6"/>
  <c r="AA6" s="1"/>
  <c r="T17"/>
  <c r="AA17" s="1"/>
  <c r="AA32" s="1"/>
  <c r="AA42" s="1"/>
  <c r="F20"/>
  <c r="F17"/>
  <c r="F32" s="1"/>
  <c r="F15"/>
  <c r="F31" s="1"/>
  <c r="F12"/>
  <c r="F8"/>
  <c r="F6"/>
  <c r="T22"/>
  <c r="AA22" s="1"/>
  <c r="E22"/>
  <c r="D22"/>
  <c r="T20"/>
  <c r="AA20" s="1"/>
  <c r="E20"/>
  <c r="E29" s="1"/>
  <c r="D20"/>
  <c r="G32"/>
  <c r="E17"/>
  <c r="E32" s="1"/>
  <c r="D17"/>
  <c r="D32" s="1"/>
  <c r="G31"/>
  <c r="E15"/>
  <c r="E31" s="1"/>
  <c r="D15"/>
  <c r="D31" s="1"/>
  <c r="T12"/>
  <c r="AA12" s="1"/>
  <c r="E12"/>
  <c r="D12"/>
  <c r="E8"/>
  <c r="D8"/>
  <c r="E6"/>
  <c r="D6"/>
  <c r="AA38"/>
  <c r="Z38"/>
  <c r="Y38"/>
  <c r="X38"/>
  <c r="W38"/>
  <c r="V38"/>
  <c r="U38"/>
  <c r="AA37"/>
  <c r="Z37"/>
  <c r="Y37"/>
  <c r="X37"/>
  <c r="W37"/>
  <c r="V37"/>
  <c r="U37"/>
  <c r="Z22"/>
  <c r="Y22"/>
  <c r="X22"/>
  <c r="W22"/>
  <c r="V22"/>
  <c r="U22"/>
  <c r="Z20"/>
  <c r="Y20"/>
  <c r="X20"/>
  <c r="W20"/>
  <c r="V20"/>
  <c r="U20"/>
  <c r="Z17"/>
  <c r="Z32" s="1"/>
  <c r="Z42" s="1"/>
  <c r="Y17"/>
  <c r="Y32" s="1"/>
  <c r="Y42" s="1"/>
  <c r="X17"/>
  <c r="X32" s="1"/>
  <c r="X42" s="1"/>
  <c r="W17"/>
  <c r="W32" s="1"/>
  <c r="W42" s="1"/>
  <c r="V17"/>
  <c r="V32" s="1"/>
  <c r="V42" s="1"/>
  <c r="U17"/>
  <c r="U32" s="1"/>
  <c r="U42" s="1"/>
  <c r="Z15"/>
  <c r="Z31" s="1"/>
  <c r="Z41" s="1"/>
  <c r="Y15"/>
  <c r="Y31" s="1"/>
  <c r="Y41" s="1"/>
  <c r="X15"/>
  <c r="X31" s="1"/>
  <c r="X41" s="1"/>
  <c r="W15"/>
  <c r="W31" s="1"/>
  <c r="W41" s="1"/>
  <c r="V15"/>
  <c r="V31" s="1"/>
  <c r="V41" s="1"/>
  <c r="U15"/>
  <c r="U31" s="1"/>
  <c r="U41" s="1"/>
  <c r="Z12"/>
  <c r="Y12"/>
  <c r="X12"/>
  <c r="W12"/>
  <c r="V12"/>
  <c r="U12"/>
  <c r="Z8"/>
  <c r="Y8"/>
  <c r="X8"/>
  <c r="W8"/>
  <c r="V8"/>
  <c r="U8"/>
  <c r="Z6"/>
  <c r="Y6"/>
  <c r="X6"/>
  <c r="W6"/>
  <c r="W29" s="1"/>
  <c r="W39" s="1"/>
  <c r="V6"/>
  <c r="U6"/>
  <c r="Z42" i="1"/>
  <c r="AA38"/>
  <c r="Z38"/>
  <c r="Y38"/>
  <c r="X38"/>
  <c r="W38"/>
  <c r="V38"/>
  <c r="U38"/>
  <c r="AA37"/>
  <c r="Z37"/>
  <c r="Y37"/>
  <c r="X37"/>
  <c r="W37"/>
  <c r="V37"/>
  <c r="U37"/>
  <c r="Z22"/>
  <c r="Y22"/>
  <c r="X22"/>
  <c r="W22"/>
  <c r="V22"/>
  <c r="U22"/>
  <c r="Z20"/>
  <c r="Y20"/>
  <c r="X20"/>
  <c r="W20"/>
  <c r="V20"/>
  <c r="U20"/>
  <c r="Z17"/>
  <c r="Z32" s="1"/>
  <c r="Y17"/>
  <c r="Y32" s="1"/>
  <c r="Y42" s="1"/>
  <c r="X17"/>
  <c r="X32" s="1"/>
  <c r="X42" s="1"/>
  <c r="W17"/>
  <c r="W32" s="1"/>
  <c r="W42" s="1"/>
  <c r="V17"/>
  <c r="V32" s="1"/>
  <c r="V42" s="1"/>
  <c r="U17"/>
  <c r="U32" s="1"/>
  <c r="U42" s="1"/>
  <c r="Z15"/>
  <c r="Y15"/>
  <c r="X15"/>
  <c r="W15"/>
  <c r="V15"/>
  <c r="U15"/>
  <c r="Z12"/>
  <c r="Y12"/>
  <c r="X12"/>
  <c r="W12"/>
  <c r="V12"/>
  <c r="U12"/>
  <c r="Z8"/>
  <c r="Y8"/>
  <c r="X8"/>
  <c r="W8"/>
  <c r="V8"/>
  <c r="U8"/>
  <c r="Z6"/>
  <c r="Y6"/>
  <c r="X6"/>
  <c r="W6"/>
  <c r="V6"/>
  <c r="U6"/>
  <c r="T22"/>
  <c r="AA22" s="1"/>
  <c r="T20"/>
  <c r="AA20" s="1"/>
  <c r="H22"/>
  <c r="G32"/>
  <c r="F32"/>
  <c r="E32"/>
  <c r="D32"/>
  <c r="G30"/>
  <c r="F30"/>
  <c r="E30"/>
  <c r="G29"/>
  <c r="F29"/>
  <c r="E29"/>
  <c r="D29"/>
  <c r="D30"/>
  <c r="H20"/>
  <c r="T17"/>
  <c r="AA17" s="1"/>
  <c r="AA32" s="1"/>
  <c r="AA42" s="1"/>
  <c r="T15"/>
  <c r="AA15" s="1"/>
  <c r="AA41" s="1"/>
  <c r="T12"/>
  <c r="AA12" s="1"/>
  <c r="T8"/>
  <c r="AA8" s="1"/>
  <c r="T6"/>
  <c r="AA6" s="1"/>
  <c r="H17"/>
  <c r="H15"/>
  <c r="H12"/>
  <c r="H8"/>
  <c r="H6"/>
  <c r="Y41" l="1"/>
  <c r="X41"/>
  <c r="W41"/>
  <c r="V41"/>
  <c r="Z41"/>
  <c r="U30" i="6"/>
  <c r="U40" s="1"/>
  <c r="Y30"/>
  <c r="Y40" s="1"/>
  <c r="D29"/>
  <c r="D30"/>
  <c r="H22"/>
  <c r="AB22" s="1"/>
  <c r="V30"/>
  <c r="V40" s="1"/>
  <c r="Z30"/>
  <c r="Z40" s="1"/>
  <c r="E30"/>
  <c r="V29"/>
  <c r="V39" s="1"/>
  <c r="V43" s="1"/>
  <c r="V47" s="1"/>
  <c r="Z29"/>
  <c r="Z39" s="1"/>
  <c r="X30"/>
  <c r="X40" s="1"/>
  <c r="Y29"/>
  <c r="Y39" s="1"/>
  <c r="W30"/>
  <c r="W40" s="1"/>
  <c r="W43" s="1"/>
  <c r="W47" s="1"/>
  <c r="H20"/>
  <c r="AB20" s="1"/>
  <c r="T15"/>
  <c r="AA15" s="1"/>
  <c r="AA31" s="1"/>
  <c r="AA41" s="1"/>
  <c r="G30"/>
  <c r="H17"/>
  <c r="H32" s="1"/>
  <c r="F30"/>
  <c r="H12"/>
  <c r="AB12" s="1"/>
  <c r="F29"/>
  <c r="AA29"/>
  <c r="AA39" s="1"/>
  <c r="H15"/>
  <c r="H31" s="1"/>
  <c r="T8"/>
  <c r="AA8" s="1"/>
  <c r="AA30" s="1"/>
  <c r="AA40" s="1"/>
  <c r="H8"/>
  <c r="G29"/>
  <c r="H6"/>
  <c r="AB6" s="1"/>
  <c r="X29"/>
  <c r="X39" s="1"/>
  <c r="X43" s="1"/>
  <c r="X47" s="1"/>
  <c r="U29"/>
  <c r="U39" s="1"/>
  <c r="Y43"/>
  <c r="Y47" s="1"/>
  <c r="AA29" i="1"/>
  <c r="AA39" s="1"/>
  <c r="U29"/>
  <c r="U39" s="1"/>
  <c r="Y29"/>
  <c r="Y39" s="1"/>
  <c r="W30"/>
  <c r="W40" s="1"/>
  <c r="Y30"/>
  <c r="Y40" s="1"/>
  <c r="W29"/>
  <c r="W39" s="1"/>
  <c r="X29"/>
  <c r="X39" s="1"/>
  <c r="V30"/>
  <c r="V40" s="1"/>
  <c r="Z30"/>
  <c r="Z40" s="1"/>
  <c r="X30"/>
  <c r="X40" s="1"/>
  <c r="AA30"/>
  <c r="AB22"/>
  <c r="AB20"/>
  <c r="AB15"/>
  <c r="U41"/>
  <c r="AB12"/>
  <c r="V29"/>
  <c r="V39" s="1"/>
  <c r="Z29"/>
  <c r="Z39" s="1"/>
  <c r="AB8"/>
  <c r="U30"/>
  <c r="U40" s="1"/>
  <c r="AB6"/>
  <c r="AB17"/>
  <c r="U43" i="6" l="1"/>
  <c r="U47" s="1"/>
  <c r="H44" s="1"/>
  <c r="Z43"/>
  <c r="Z47" s="1"/>
  <c r="AB17"/>
  <c r="AA43"/>
  <c r="AA47" s="1"/>
  <c r="H30"/>
  <c r="AB8"/>
  <c r="AB15"/>
  <c r="H29"/>
  <c r="H43" s="1"/>
  <c r="AA40" i="1"/>
  <c r="AA43" s="1"/>
  <c r="AA47" s="1"/>
  <c r="H47" s="1"/>
  <c r="X43"/>
  <c r="X47" s="1"/>
  <c r="Y43"/>
  <c r="Y47" s="1"/>
  <c r="W43"/>
  <c r="W47" s="1"/>
  <c r="V43"/>
  <c r="V47" s="1"/>
  <c r="U43"/>
  <c r="U47" s="1"/>
  <c r="Z43"/>
  <c r="Z47" s="1"/>
  <c r="W51" l="1"/>
  <c r="Z51"/>
  <c r="Y51"/>
  <c r="V51"/>
  <c r="U51"/>
  <c r="H44" s="1"/>
  <c r="X51"/>
</calcChain>
</file>

<file path=xl/sharedStrings.xml><?xml version="1.0" encoding="utf-8"?>
<sst xmlns="http://schemas.openxmlformats.org/spreadsheetml/2006/main" count="839" uniqueCount="181">
  <si>
    <t>A</t>
  </si>
  <si>
    <t>B</t>
  </si>
  <si>
    <t>C</t>
  </si>
  <si>
    <t>Age</t>
  </si>
  <si>
    <t xml:space="preserve">Survey </t>
  </si>
  <si>
    <t xml:space="preserve">Sample </t>
  </si>
  <si>
    <t>Weights</t>
  </si>
  <si>
    <t>--</t>
  </si>
  <si>
    <t>D</t>
  </si>
  <si>
    <t>E</t>
  </si>
  <si>
    <t>Age 1</t>
  </si>
  <si>
    <t>Age 2</t>
  </si>
  <si>
    <t>Age 3</t>
  </si>
  <si>
    <t>TOTAL</t>
  </si>
  <si>
    <t>The survey also gives the age of the other household members, but not their time use</t>
  </si>
  <si>
    <t>There are four possible activities which are considered part of household production:</t>
  </si>
  <si>
    <t>Age 4</t>
  </si>
  <si>
    <t>Age 5</t>
  </si>
  <si>
    <t>Age 6</t>
  </si>
  <si>
    <t>F</t>
  </si>
  <si>
    <t>G</t>
  </si>
  <si>
    <t>The time use survey has data for seven households with one person surveyed in each household</t>
  </si>
  <si>
    <t>ID</t>
  </si>
  <si>
    <t>Person's</t>
  </si>
  <si>
    <t xml:space="preserve">Age </t>
  </si>
  <si>
    <t>Group</t>
  </si>
  <si>
    <t>check</t>
  </si>
  <si>
    <t>TOTAL:</t>
  </si>
  <si>
    <t>unk.</t>
  </si>
  <si>
    <t xml:space="preserve">Cells in </t>
  </si>
  <si>
    <t xml:space="preserve">green </t>
  </si>
  <si>
    <t xml:space="preserve">represent </t>
  </si>
  <si>
    <t>time-use</t>
  </si>
  <si>
    <t>production</t>
  </si>
  <si>
    <t>age profile.</t>
  </si>
  <si>
    <t>Steps in Worked Example</t>
  </si>
  <si>
    <t>Parameters of Worked Example</t>
  </si>
  <si>
    <t>Ages 1 and 2 are children</t>
  </si>
  <si>
    <t>Ages 3 and 4 are adults</t>
  </si>
  <si>
    <t>Ages 5 and 6 are elderly</t>
  </si>
  <si>
    <t>The population has one sex and six age groups:</t>
  </si>
  <si>
    <t>GHH: General household activities which benefit all persons in household</t>
  </si>
  <si>
    <t>CCare</t>
  </si>
  <si>
    <t>ECare</t>
  </si>
  <si>
    <t>GHH</t>
  </si>
  <si>
    <t>XHH</t>
  </si>
  <si>
    <t>C Care</t>
  </si>
  <si>
    <t>E Care</t>
  </si>
  <si>
    <t>Consumed by:</t>
  </si>
  <si>
    <t>STEP 1: Identify time produced (from survey)</t>
  </si>
  <si>
    <t>STEP 3: Allocate time produced based on age of consumers (from survey and allocation assumptions)</t>
  </si>
  <si>
    <t>Produced</t>
  </si>
  <si>
    <t>by:</t>
  </si>
  <si>
    <t xml:space="preserve">Total </t>
  </si>
  <si>
    <t>Pop</t>
  </si>
  <si>
    <t>STEP 2: Calculate per capita production profile</t>
  </si>
  <si>
    <t>STEP 6: Calculate per capita consumption profile</t>
  </si>
  <si>
    <t>STEP 5: Calculate aggregate production/consumption matrix</t>
  </si>
  <si>
    <t>STEP 4: calculate production/consumption matrix per producer</t>
  </si>
  <si>
    <t>STEP 7: Distribute any consumption by unknown equally</t>
  </si>
  <si>
    <t>CCare: Childcare for persons aged 1 or 2 in the household</t>
  </si>
  <si>
    <t>ECare: Eldercare for persons aged 5 or 6 in the household</t>
  </si>
  <si>
    <t>XHH: Any care for persons outside of household (no age group given for target of care)</t>
  </si>
  <si>
    <t>outflow</t>
  </si>
  <si>
    <t xml:space="preserve">yellow </t>
  </si>
  <si>
    <t>represent</t>
  </si>
  <si>
    <t xml:space="preserve">interhousehold </t>
  </si>
  <si>
    <t>transfer outflow</t>
  </si>
  <si>
    <t>Cell in yellow is the per capita value of interhousehold inflow age profile (profile is constant).</t>
  </si>
  <si>
    <t>Step 8: Take out any GHH time the producer consumes himself and any care outside HH</t>
  </si>
  <si>
    <t>--- calculate as before ---</t>
  </si>
  <si>
    <t>STEP 9: Redo allocation based on no self-produced consumption</t>
  </si>
  <si>
    <t>Checks</t>
  </si>
  <si>
    <t>aggregate production</t>
  </si>
  <si>
    <t>aggregate consumptin</t>
  </si>
  <si>
    <t>aggregate interhh outflow</t>
  </si>
  <si>
    <t>aggregate interhh inflow</t>
  </si>
  <si>
    <t>Total</t>
  </si>
  <si>
    <t>aggregate intrahh outflow</t>
  </si>
  <si>
    <t>aggregate intrahh inflow</t>
  </si>
  <si>
    <t>intrahousehold</t>
  </si>
  <si>
    <t>Cells in green represent intrahousehold inflow age profile.</t>
  </si>
  <si>
    <t>Cells in green represent time use consumption age profile.</t>
  </si>
  <si>
    <t>HH</t>
  </si>
  <si>
    <t>Step 1:</t>
  </si>
  <si>
    <t>Start with the "Prod, cons, interhh transfers" tab</t>
  </si>
  <si>
    <t>calculated the total time spent in each activity for each time use respondent.  Each time use respondent has</t>
  </si>
  <si>
    <t>a sample weight from the survey, in column C.</t>
  </si>
  <si>
    <t>Step 2:</t>
  </si>
  <si>
    <t>To calculate the per capita time production age profile, take the time spent in the four household productive</t>
  </si>
  <si>
    <t>activities and compute a mean for each age group, using survey weights to get the correct point estimate.</t>
  </si>
  <si>
    <t>Notes:</t>
  </si>
  <si>
    <t>1. This whole example has different age groups but only one sex.  This is just to simplify the</t>
  </si>
  <si>
    <t xml:space="preserve">    description.  In your surveys, you should keep the household roster by age and sex and compute profiles</t>
  </si>
  <si>
    <t xml:space="preserve">    by age-sex groups, but all of the steps described here are the same.</t>
  </si>
  <si>
    <t xml:space="preserve">1. If this population had two sexes, the mean would be calculated for each age and sex group.  </t>
  </si>
  <si>
    <t>2. When calculating the real production age profile, the next step would be to smooth the lower-level</t>
  </si>
  <si>
    <t xml:space="preserve">    age profiles and add them together for the smoothed total production age profile, but this example</t>
  </si>
  <si>
    <t xml:space="preserve">    does not discuss smoothing.  See the NTA manual or the NTA wiki methodology pages for details </t>
  </si>
  <si>
    <t xml:space="preserve">    on smoothing.</t>
  </si>
  <si>
    <t>Results from the "survey" are in columns A-H, rows 2-22.  Each household (HH) has a roster of individuals living there</t>
  </si>
  <si>
    <t>and one individual per HH has time use data.  The researcher has created a list of HH production activities and</t>
  </si>
  <si>
    <t>3. The production age profile here is in time units.  If the researcher wanted to change the production</t>
  </si>
  <si>
    <t xml:space="preserve">    age profile into money units, he should value the time spent in each of the four activities by the wage</t>
  </si>
  <si>
    <t xml:space="preserve">    being used according to the specialist replacement with quality adjustment method.</t>
  </si>
  <si>
    <t xml:space="preserve">Step 3: </t>
  </si>
  <si>
    <t>IDENTIFY TIME PRODUCED</t>
  </si>
  <si>
    <t>ALLOCATE TIME PRODUCED TO AGE GROUP OF PERSON CONSUMING THE TIME</t>
  </si>
  <si>
    <t>Based on the allocation rules, assign all time produced to the age group of the person who will consume the</t>
  </si>
  <si>
    <t>benefits of that time.</t>
  </si>
  <si>
    <t xml:space="preserve">Assign equally to any persons in the household in the target age </t>
  </si>
  <si>
    <t xml:space="preserve">group as defined by the survey.  (The survey will indicate that </t>
  </si>
  <si>
    <t>Assign based on population age shares in the target age group.</t>
  </si>
  <si>
    <t xml:space="preserve">(This does not appear in the toy example because to simplify, </t>
  </si>
  <si>
    <t>the only age-targeted care in the example is within the household.)</t>
  </si>
  <si>
    <t xml:space="preserve">If no target age group is specified, keep the time in an "unknown" </t>
  </si>
  <si>
    <t>age target category as above, to be distributed on a per capita basis.</t>
  </si>
  <si>
    <t>Distribute equally to all household members.</t>
  </si>
  <si>
    <t>childcare is for the care of children in a certain age range, for example)</t>
  </si>
  <si>
    <t>1. For general household activities:</t>
  </si>
  <si>
    <t xml:space="preserve">    2. Within the household:</t>
  </si>
  <si>
    <t xml:space="preserve">   3. Outside of the household:</t>
  </si>
  <si>
    <t>Three Allocation Rules</t>
  </si>
  <si>
    <t>For care activities (such as child- or elder-care, volunteering outside of the home, etc.):</t>
  </si>
  <si>
    <t>Step 4:</t>
  </si>
  <si>
    <t>CALCULATE PRODUCTION/CONSUMPTION MATRIX, ON A PER-PRODUCER BASIS</t>
  </si>
  <si>
    <t>Take the variables which split HH time production activities out by age of consumer, add them into variables that</t>
  </si>
  <si>
    <t>give total time consumed and finally,  collapse them to means by the age of the producer.  As for the production age</t>
  </si>
  <si>
    <t xml:space="preserve">profile, use survey weights in the collapse command to assure the correct point estimates.  This yields a matrix with </t>
  </si>
  <si>
    <t>cells that represent the average time produced by someone in the row age and consumed by someone in the column age.</t>
  </si>
  <si>
    <t>Step 5:</t>
  </si>
  <si>
    <t>You will need a population roster for this step.  The toy example data is in column B, rows 27-32.  This does not necessarily</t>
  </si>
  <si>
    <t>MULTIPLY BY TOTAL POPULATION OF PRODUCERS TO GET AGGREGATE CONSUMPTION/PRODUCTION MATRIX</t>
  </si>
  <si>
    <t>come from your survey, but probably from a government statistical agency.  Because the matrix in Step 4 is a mean</t>
  </si>
  <si>
    <t>per producer, make sure to multiply each producer-row by the number of persons in the producer age group.  Do not</t>
  </si>
  <si>
    <t>multiply the per producer cells in Step 4 by the number of consumers.</t>
  </si>
  <si>
    <t>Step 6:</t>
  </si>
  <si>
    <t>The column sums of the Step 5 aggregate matrix give the total consumed by the column's age group.  Dividing through by</t>
  </si>
  <si>
    <t>the column's age group population, then, gives an age profile of the average consumer.</t>
  </si>
  <si>
    <t>Step 7:</t>
  </si>
  <si>
    <t>1. Any care that has not been assigned to an age group should be distributed to all persons equally.</t>
  </si>
  <si>
    <t xml:space="preserve">    The amount per person is the total unallocated care consumed divided by the total population.  </t>
  </si>
  <si>
    <t xml:space="preserve">    The equation in cell AA47 shows this calculation for the toy example.</t>
  </si>
  <si>
    <t>ADD UP COLUMNS OF AGGREGATE MATRIX AND DIVIDE BY TOTAL POPULATION TO GET PER-CONSUMER AMOUNTS</t>
  </si>
  <si>
    <t>FINALIZE THE CONSUMPTION AGE PROFILE BY DISTRIBUTING ANY NON-AGE TARGETED CARE EQUALLY TO ALL PERSONS.</t>
  </si>
  <si>
    <t>The per capita amount consumed by persons of unknown age, calculated in Step 6, is added to each age group to get</t>
  </si>
  <si>
    <t>the final age profile of consumption of HH-produced time.</t>
  </si>
  <si>
    <t>1. Make sure to check that aggregate household production is equal to aggregate household consumption.</t>
  </si>
  <si>
    <t xml:space="preserve">    This check is done on the next tab in cells H43 and H44.</t>
  </si>
  <si>
    <t>4. THE AGE PROFILE FOR INTER-HOUSEHOLD TRANSFER OUTFLOWS IS THE PART OF THE PRODUCTION</t>
  </si>
  <si>
    <t xml:space="preserve">    AGE PROFILE THAT IS RELATED TO ANY CARE FOR PERSONS OUTSIDE OF THE HOUSEHOLD.  See </t>
  </si>
  <si>
    <t xml:space="preserve">   cells in column G, rows 27-32 for this result.  </t>
  </si>
  <si>
    <t>CALCULATE THE PRODUCTION AGE PROFILE (AND INTER-HOUSEHOLD TRANSFERS)</t>
  </si>
  <si>
    <t>2. The amount in cell AA47 is the per capita consumption of care exchanged outside of the household.  THIS</t>
  </si>
  <si>
    <t xml:space="preserve">    IS THE AGE PROFILE OF INTER-HOUSEHOLD INFLOWS (PROFILE IS A FLAT LINE, THE SAME VALUE FOR ALL AGE GROUPS).</t>
  </si>
  <si>
    <t xml:space="preserve">3. If there were other variables in the example where care could be age targeted to persons outside of the household, </t>
  </si>
  <si>
    <t xml:space="preserve">    this profile would not be flat, but rather a step-function with different levels for different target age groups.</t>
  </si>
  <si>
    <t>2. Make sure to check that aggregate inter-household outflows are equal to aggregate interhousehold inflows.</t>
  </si>
  <si>
    <t xml:space="preserve">    This check is done on the next tab in cells H46 and H47.</t>
  </si>
  <si>
    <t>Step 8:</t>
  </si>
  <si>
    <t xml:space="preserve">TO BEGIN THE INTRA-HOUSEHOLD TRANSFER CALCULATION, KEEP ONLY TIME SPENT TO BENEFIT HOUSEHOLD MEMBERS </t>
  </si>
  <si>
    <t>AND DROP ANY TIME PRODUCED THAT IS CONSUMED BY THE PRODUCER</t>
  </si>
  <si>
    <t xml:space="preserve">First, drop any care variables that are for persons outside of the household.  Next, drop a share of any general household activities </t>
  </si>
  <si>
    <t>that the producer will consume himself.  For example, if I do 10 hours of general household production and I live in a household with</t>
  </si>
  <si>
    <t xml:space="preserve">5 persons (myself included), I would take out my share of those activities (10/5 = 2 hours) and only allocate 10-2=8 hours of </t>
  </si>
  <si>
    <t>general activities in the calculation of intra-household transfers.</t>
  </si>
  <si>
    <t>Step 9:</t>
  </si>
  <si>
    <t>ALLOCATE THE TIME PRODUCED IN STEP 8 TO THE AGE GROUPS OF THE CONSUMERS AND DO THE REST OF THE CALCULATIONS</t>
  </si>
  <si>
    <t>AS FOR THE CONSUMPTION AGE PROFILE.</t>
  </si>
  <si>
    <t>Make sure that you are not allocating any time to the person who produced the time.  Then, the calculation of the average to/from</t>
  </si>
  <si>
    <t xml:space="preserve">matrix, the aggregate to/from matrix and the final age profile of consumption (or in this case intra-household transfer inflows) is </t>
  </si>
  <si>
    <t>the same as in Steps 4, 5, and 6 for consumption.</t>
  </si>
  <si>
    <t>1. Because the intrahousehold algorithm only involves exchange within the household where the complete age roster</t>
  </si>
  <si>
    <t xml:space="preserve">    is known, there are no activities with unknown age targets.  So, the final step in the consumption profile of distributing</t>
  </si>
  <si>
    <t xml:space="preserve">    activities consumed by unknown age groups is not relevant for the intrahousehold inflow age profile.</t>
  </si>
  <si>
    <t>3. Once at this step in actual calculations, researchers will need to estimate smoothed profiles and adjust</t>
  </si>
  <si>
    <t xml:space="preserve">    smoothed outflows so that aggregate production/consumption or inflow/ouflow balance is maintained.</t>
  </si>
  <si>
    <t xml:space="preserve">2. As mentioned above, once at this step in actual calculations, researchers will need to estimate smoothed profiles and </t>
  </si>
  <si>
    <t xml:space="preserve">    adjust smoothed outflows so that aggregate inflow/ouflow balance is maintained.</t>
  </si>
  <si>
    <t>This spreadsheet is a simplified example of how to compute production, consumption and transfers based on a time use survey.</t>
  </si>
  <si>
    <t>tot check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</si>
</sst>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2" xfId="0" applyNumberFormat="1" applyBorder="1" applyAlignment="1">
      <alignment horizontal="centerContinuous"/>
    </xf>
    <xf numFmtId="0" fontId="0" fillId="0" borderId="3" xfId="0" applyNumberFormat="1" applyBorder="1" applyAlignment="1">
      <alignment horizontal="centerContinuous"/>
    </xf>
    <xf numFmtId="0" fontId="0" fillId="0" borderId="4" xfId="0" applyNumberForma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9" xfId="0" applyFont="1" applyBorder="1" applyAlignment="1">
      <alignment horizontal="centerContinuous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" fontId="0" fillId="0" borderId="0" xfId="0" applyNumberFormat="1"/>
    <xf numFmtId="1" fontId="2" fillId="0" borderId="0" xfId="0" applyNumberFormat="1" applyFont="1"/>
    <xf numFmtId="0" fontId="3" fillId="3" borderId="0" xfId="0" applyFont="1" applyFill="1"/>
    <xf numFmtId="164" fontId="3" fillId="3" borderId="0" xfId="0" applyNumberFormat="1" applyFont="1" applyFill="1"/>
    <xf numFmtId="0" fontId="0" fillId="3" borderId="0" xfId="0" applyFill="1"/>
    <xf numFmtId="2" fontId="0" fillId="3" borderId="0" xfId="0" applyNumberFormat="1" applyFill="1"/>
    <xf numFmtId="0" fontId="0" fillId="0" borderId="5" xfId="0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quotePrefix="1" applyNumberFormat="1" applyBorder="1" applyAlignment="1">
      <alignment horizontal="centerContinuous"/>
    </xf>
    <xf numFmtId="0" fontId="0" fillId="4" borderId="0" xfId="0" applyFill="1"/>
    <xf numFmtId="164" fontId="0" fillId="4" borderId="0" xfId="0" applyNumberFormat="1" applyFill="1"/>
    <xf numFmtId="2" fontId="0" fillId="4" borderId="0" xfId="0" applyNumberForma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Continuous"/>
    </xf>
    <xf numFmtId="0" fontId="0" fillId="0" borderId="5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50</xdr:row>
      <xdr:rowOff>76200</xdr:rowOff>
    </xdr:from>
    <xdr:to>
      <xdr:col>22</xdr:col>
      <xdr:colOff>106680</xdr:colOff>
      <xdr:row>65</xdr:row>
      <xdr:rowOff>144780</xdr:rowOff>
    </xdr:to>
    <xdr:sp macro="" textlink="">
      <xdr:nvSpPr>
        <xdr:cNvPr id="2" name="TextBox 1"/>
        <xdr:cNvSpPr txBox="1"/>
      </xdr:nvSpPr>
      <xdr:spPr>
        <a:xfrm>
          <a:off x="7795260" y="9220200"/>
          <a:ext cx="6111240" cy="281178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April 19, 2013 (Gretchen)</a:t>
          </a:r>
        </a:p>
        <a:p>
          <a:r>
            <a:rPr lang="en-US" sz="1100"/>
            <a:t>Note that latest version of methodology</a:t>
          </a:r>
          <a:r>
            <a:rPr lang="en-US" sz="1100" baseline="0"/>
            <a:t> says that consumption of care within the household should be allocated by the regression method.  </a:t>
          </a:r>
        </a:p>
        <a:p>
          <a:endParaRPr lang="en-US" sz="1100" baseline="0"/>
        </a:p>
        <a:p>
          <a:r>
            <a:rPr lang="en-US" sz="1100" baseline="0"/>
            <a:t>I have not implemented the regression method here because of the small fake sample, and to keep the focus on the steps to go from the per-producer production profile, to the consumption allocation, to the aggregate production/consumption matrix, to the per-consumer consumption profile.</a:t>
          </a:r>
          <a:endParaRPr lang="en-US" sz="1100"/>
        </a:p>
      </xdr:txBody>
    </xdr:sp>
    <xdr:clientData/>
  </xdr:twoCellAnchor>
  <xdr:twoCellAnchor>
    <xdr:from>
      <xdr:col>10</xdr:col>
      <xdr:colOff>518160</xdr:colOff>
      <xdr:row>50</xdr:row>
      <xdr:rowOff>22860</xdr:rowOff>
    </xdr:from>
    <xdr:to>
      <xdr:col>12</xdr:col>
      <xdr:colOff>60960</xdr:colOff>
      <xdr:row>53</xdr:row>
      <xdr:rowOff>30480</xdr:rowOff>
    </xdr:to>
    <xdr:sp macro="" textlink="">
      <xdr:nvSpPr>
        <xdr:cNvPr id="3" name="Right Arrow 2"/>
        <xdr:cNvSpPr/>
      </xdr:nvSpPr>
      <xdr:spPr>
        <a:xfrm rot="10800000">
          <a:off x="7002780" y="9166860"/>
          <a:ext cx="762000" cy="556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0"/>
  <sheetViews>
    <sheetView tabSelected="1" topLeftCell="A35" workbookViewId="0">
      <selection activeCell="O48" sqref="O48"/>
    </sheetView>
  </sheetViews>
  <sheetFormatPr defaultRowHeight="14.4"/>
  <cols>
    <col min="3" max="5" width="10.77734375" customWidth="1"/>
  </cols>
  <sheetData>
    <row r="1" spans="1:3">
      <c r="A1" t="s">
        <v>179</v>
      </c>
    </row>
    <row r="3" spans="1:3">
      <c r="A3" s="2" t="s">
        <v>36</v>
      </c>
    </row>
    <row r="4" spans="1:3">
      <c r="B4" t="s">
        <v>40</v>
      </c>
    </row>
    <row r="5" spans="1:3">
      <c r="C5" t="s">
        <v>37</v>
      </c>
    </row>
    <row r="6" spans="1:3">
      <c r="C6" t="s">
        <v>38</v>
      </c>
    </row>
    <row r="7" spans="1:3">
      <c r="C7" t="s">
        <v>39</v>
      </c>
    </row>
    <row r="8" spans="1:3">
      <c r="B8" t="s">
        <v>21</v>
      </c>
    </row>
    <row r="9" spans="1:3">
      <c r="B9" t="s">
        <v>14</v>
      </c>
    </row>
    <row r="10" spans="1:3">
      <c r="B10" t="s">
        <v>15</v>
      </c>
    </row>
    <row r="11" spans="1:3">
      <c r="C11" t="s">
        <v>60</v>
      </c>
    </row>
    <row r="12" spans="1:3">
      <c r="C12" t="s">
        <v>61</v>
      </c>
    </row>
    <row r="13" spans="1:3">
      <c r="C13" t="s">
        <v>41</v>
      </c>
    </row>
    <row r="14" spans="1:3">
      <c r="C14" t="s">
        <v>62</v>
      </c>
    </row>
    <row r="16" spans="1:3">
      <c r="A16" s="2" t="s">
        <v>35</v>
      </c>
    </row>
    <row r="18" spans="1:3">
      <c r="A18" s="45" t="s">
        <v>85</v>
      </c>
    </row>
    <row r="20" spans="1:3">
      <c r="A20" t="s">
        <v>84</v>
      </c>
      <c r="B20" t="s">
        <v>106</v>
      </c>
    </row>
    <row r="21" spans="1:3">
      <c r="B21" t="s">
        <v>100</v>
      </c>
    </row>
    <row r="22" spans="1:3">
      <c r="B22" t="s">
        <v>101</v>
      </c>
    </row>
    <row r="23" spans="1:3">
      <c r="B23" t="s">
        <v>86</v>
      </c>
    </row>
    <row r="24" spans="1:3">
      <c r="B24" t="s">
        <v>87</v>
      </c>
    </row>
    <row r="25" spans="1:3">
      <c r="B25" s="19" t="s">
        <v>91</v>
      </c>
      <c r="C25" t="s">
        <v>92</v>
      </c>
    </row>
    <row r="26" spans="1:3">
      <c r="C26" t="s">
        <v>93</v>
      </c>
    </row>
    <row r="27" spans="1:3">
      <c r="C27" t="s">
        <v>94</v>
      </c>
    </row>
    <row r="29" spans="1:3">
      <c r="A29" t="s">
        <v>88</v>
      </c>
      <c r="B29" t="s">
        <v>152</v>
      </c>
    </row>
    <row r="30" spans="1:3">
      <c r="B30" t="s">
        <v>89</v>
      </c>
    </row>
    <row r="31" spans="1:3">
      <c r="B31" t="s">
        <v>90</v>
      </c>
    </row>
    <row r="32" spans="1:3">
      <c r="B32" s="19" t="s">
        <v>91</v>
      </c>
      <c r="C32" t="s">
        <v>95</v>
      </c>
    </row>
    <row r="33" spans="1:6">
      <c r="C33" t="s">
        <v>96</v>
      </c>
    </row>
    <row r="34" spans="1:6">
      <c r="C34" t="s">
        <v>97</v>
      </c>
    </row>
    <row r="35" spans="1:6">
      <c r="C35" t="s">
        <v>98</v>
      </c>
    </row>
    <row r="36" spans="1:6">
      <c r="C36" t="s">
        <v>99</v>
      </c>
    </row>
    <row r="37" spans="1:6">
      <c r="C37" t="s">
        <v>102</v>
      </c>
    </row>
    <row r="38" spans="1:6">
      <c r="C38" t="s">
        <v>103</v>
      </c>
    </row>
    <row r="39" spans="1:6">
      <c r="C39" t="s">
        <v>104</v>
      </c>
    </row>
    <row r="40" spans="1:6">
      <c r="C40" t="s">
        <v>149</v>
      </c>
    </row>
    <row r="41" spans="1:6">
      <c r="C41" t="s">
        <v>150</v>
      </c>
    </row>
    <row r="42" spans="1:6">
      <c r="C42" t="s">
        <v>151</v>
      </c>
    </row>
    <row r="44" spans="1:6">
      <c r="A44" t="s">
        <v>105</v>
      </c>
      <c r="B44" t="s">
        <v>107</v>
      </c>
    </row>
    <row r="45" spans="1:6">
      <c r="B45" t="s">
        <v>108</v>
      </c>
    </row>
    <row r="46" spans="1:6">
      <c r="B46" t="s">
        <v>109</v>
      </c>
    </row>
    <row r="47" spans="1:6">
      <c r="C47" s="2" t="s">
        <v>122</v>
      </c>
    </row>
    <row r="48" spans="1:6">
      <c r="C48" t="s">
        <v>119</v>
      </c>
      <c r="F48" t="s">
        <v>117</v>
      </c>
    </row>
    <row r="50" spans="1:6">
      <c r="C50" t="s">
        <v>123</v>
      </c>
    </row>
    <row r="52" spans="1:6">
      <c r="E52" s="19" t="s">
        <v>120</v>
      </c>
      <c r="F52" t="s">
        <v>110</v>
      </c>
    </row>
    <row r="53" spans="1:6">
      <c r="F53" t="s">
        <v>111</v>
      </c>
    </row>
    <row r="54" spans="1:6">
      <c r="F54" t="s">
        <v>118</v>
      </c>
    </row>
    <row r="55" spans="1:6">
      <c r="E55" s="19" t="s">
        <v>121</v>
      </c>
      <c r="F55" t="s">
        <v>112</v>
      </c>
    </row>
    <row r="56" spans="1:6">
      <c r="E56" s="19"/>
      <c r="F56" t="s">
        <v>113</v>
      </c>
    </row>
    <row r="57" spans="1:6">
      <c r="E57" s="19"/>
      <c r="F57" t="s">
        <v>114</v>
      </c>
    </row>
    <row r="58" spans="1:6">
      <c r="F58" t="s">
        <v>115</v>
      </c>
    </row>
    <row r="59" spans="1:6">
      <c r="F59" t="s">
        <v>116</v>
      </c>
    </row>
    <row r="61" spans="1:6">
      <c r="A61" t="s">
        <v>124</v>
      </c>
      <c r="B61" t="s">
        <v>125</v>
      </c>
    </row>
    <row r="62" spans="1:6">
      <c r="B62" t="s">
        <v>126</v>
      </c>
    </row>
    <row r="63" spans="1:6">
      <c r="B63" t="s">
        <v>127</v>
      </c>
    </row>
    <row r="64" spans="1:6">
      <c r="B64" t="s">
        <v>128</v>
      </c>
    </row>
    <row r="65" spans="1:3">
      <c r="B65" t="s">
        <v>129</v>
      </c>
    </row>
    <row r="67" spans="1:3">
      <c r="A67" t="s">
        <v>130</v>
      </c>
      <c r="B67" t="s">
        <v>132</v>
      </c>
    </row>
    <row r="68" spans="1:3">
      <c r="B68" t="s">
        <v>131</v>
      </c>
    </row>
    <row r="69" spans="1:3">
      <c r="B69" t="s">
        <v>133</v>
      </c>
    </row>
    <row r="70" spans="1:3">
      <c r="B70" t="s">
        <v>134</v>
      </c>
    </row>
    <row r="71" spans="1:3">
      <c r="B71" t="s">
        <v>135</v>
      </c>
    </row>
    <row r="73" spans="1:3">
      <c r="A73" t="s">
        <v>136</v>
      </c>
      <c r="B73" t="s">
        <v>143</v>
      </c>
    </row>
    <row r="74" spans="1:3">
      <c r="B74" t="s">
        <v>137</v>
      </c>
    </row>
    <row r="75" spans="1:3">
      <c r="B75" t="s">
        <v>138</v>
      </c>
    </row>
    <row r="76" spans="1:3">
      <c r="B76" s="19" t="s">
        <v>91</v>
      </c>
      <c r="C76" t="s">
        <v>140</v>
      </c>
    </row>
    <row r="77" spans="1:3">
      <c r="C77" t="s">
        <v>141</v>
      </c>
    </row>
    <row r="78" spans="1:3">
      <c r="C78" t="s">
        <v>142</v>
      </c>
    </row>
    <row r="79" spans="1:3">
      <c r="C79" t="s">
        <v>153</v>
      </c>
    </row>
    <row r="80" spans="1:3">
      <c r="C80" t="s">
        <v>154</v>
      </c>
    </row>
    <row r="81" spans="1:3">
      <c r="C81" t="s">
        <v>155</v>
      </c>
    </row>
    <row r="82" spans="1:3">
      <c r="C82" t="s">
        <v>156</v>
      </c>
    </row>
    <row r="84" spans="1:3">
      <c r="A84" t="s">
        <v>139</v>
      </c>
      <c r="B84" t="s">
        <v>144</v>
      </c>
    </row>
    <row r="85" spans="1:3">
      <c r="B85" t="s">
        <v>145</v>
      </c>
    </row>
    <row r="86" spans="1:3">
      <c r="B86" t="s">
        <v>146</v>
      </c>
    </row>
    <row r="87" spans="1:3">
      <c r="B87" s="19" t="s">
        <v>91</v>
      </c>
      <c r="C87" t="s">
        <v>147</v>
      </c>
    </row>
    <row r="88" spans="1:3">
      <c r="C88" t="s">
        <v>148</v>
      </c>
    </row>
    <row r="89" spans="1:3">
      <c r="C89" t="s">
        <v>157</v>
      </c>
    </row>
    <row r="90" spans="1:3">
      <c r="C90" t="s">
        <v>158</v>
      </c>
    </row>
    <row r="91" spans="1:3">
      <c r="C91" t="s">
        <v>175</v>
      </c>
    </row>
    <row r="92" spans="1:3">
      <c r="C92" t="s">
        <v>176</v>
      </c>
    </row>
    <row r="94" spans="1:3">
      <c r="A94" t="s">
        <v>159</v>
      </c>
      <c r="B94" t="s">
        <v>160</v>
      </c>
    </row>
    <row r="95" spans="1:3">
      <c r="B95" t="s">
        <v>161</v>
      </c>
    </row>
    <row r="96" spans="1:3">
      <c r="B96" t="s">
        <v>162</v>
      </c>
    </row>
    <row r="97" spans="1:3">
      <c r="B97" t="s">
        <v>163</v>
      </c>
    </row>
    <row r="98" spans="1:3">
      <c r="B98" t="s">
        <v>164</v>
      </c>
    </row>
    <row r="99" spans="1:3">
      <c r="B99" t="s">
        <v>165</v>
      </c>
    </row>
    <row r="101" spans="1:3">
      <c r="A101" t="s">
        <v>166</v>
      </c>
      <c r="B101" t="s">
        <v>167</v>
      </c>
    </row>
    <row r="102" spans="1:3">
      <c r="B102" t="s">
        <v>168</v>
      </c>
    </row>
    <row r="103" spans="1:3">
      <c r="B103" t="s">
        <v>169</v>
      </c>
    </row>
    <row r="104" spans="1:3">
      <c r="B104" t="s">
        <v>170</v>
      </c>
    </row>
    <row r="105" spans="1:3">
      <c r="B105" t="s">
        <v>171</v>
      </c>
    </row>
    <row r="106" spans="1:3">
      <c r="B106" s="19" t="s">
        <v>91</v>
      </c>
      <c r="C106" t="s">
        <v>172</v>
      </c>
    </row>
    <row r="107" spans="1:3">
      <c r="C107" t="s">
        <v>173</v>
      </c>
    </row>
    <row r="108" spans="1:3">
      <c r="C108" t="s">
        <v>174</v>
      </c>
    </row>
    <row r="109" spans="1:3">
      <c r="C109" t="s">
        <v>177</v>
      </c>
    </row>
    <row r="110" spans="1:3">
      <c r="C110" t="s">
        <v>178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52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77734375" defaultRowHeight="14.4"/>
  <cols>
    <col min="1" max="3" width="7.77734375" customWidth="1"/>
    <col min="4" max="8" width="8.33203125" customWidth="1"/>
    <col min="9" max="9" width="4.77734375" customWidth="1"/>
    <col min="10" max="20" width="6.77734375" customWidth="1"/>
    <col min="21" max="27" width="7.77734375" customWidth="1"/>
    <col min="28" max="28" width="4.77734375" customWidth="1"/>
  </cols>
  <sheetData>
    <row r="2" spans="1:28">
      <c r="C2" s="3" t="s">
        <v>4</v>
      </c>
      <c r="D2" s="6" t="s">
        <v>49</v>
      </c>
      <c r="E2" s="7"/>
      <c r="F2" s="7"/>
      <c r="G2" s="7"/>
      <c r="H2" s="8"/>
      <c r="J2" s="9" t="s">
        <v>50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</row>
    <row r="3" spans="1:28">
      <c r="A3" s="3" t="s">
        <v>83</v>
      </c>
      <c r="B3" s="3" t="s">
        <v>23</v>
      </c>
      <c r="C3" s="3" t="s">
        <v>5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13</v>
      </c>
      <c r="J3" s="30" t="s">
        <v>46</v>
      </c>
      <c r="K3" s="13"/>
      <c r="L3" s="30" t="s">
        <v>47</v>
      </c>
      <c r="M3" s="13"/>
      <c r="N3" s="30" t="s">
        <v>44</v>
      </c>
      <c r="O3" s="14"/>
      <c r="P3" s="14"/>
      <c r="Q3" s="14"/>
      <c r="R3" s="14"/>
      <c r="S3" s="13"/>
      <c r="T3" s="31" t="s">
        <v>45</v>
      </c>
      <c r="U3" s="12" t="s">
        <v>13</v>
      </c>
      <c r="V3" s="14"/>
      <c r="W3" s="14"/>
      <c r="X3" s="14"/>
      <c r="Y3" s="14"/>
      <c r="Z3" s="14"/>
      <c r="AA3" s="13"/>
    </row>
    <row r="4" spans="1:28">
      <c r="A4" s="4" t="s">
        <v>22</v>
      </c>
      <c r="B4" s="4" t="s">
        <v>3</v>
      </c>
      <c r="C4" s="4" t="s">
        <v>6</v>
      </c>
      <c r="J4" s="36" t="s">
        <v>10</v>
      </c>
      <c r="K4" s="16" t="s">
        <v>11</v>
      </c>
      <c r="L4" s="36" t="s">
        <v>17</v>
      </c>
      <c r="M4" s="16" t="s">
        <v>18</v>
      </c>
      <c r="N4" s="36" t="s">
        <v>10</v>
      </c>
      <c r="O4" s="37" t="s">
        <v>11</v>
      </c>
      <c r="P4" s="37" t="s">
        <v>12</v>
      </c>
      <c r="Q4" s="37" t="s">
        <v>16</v>
      </c>
      <c r="R4" s="37" t="s">
        <v>17</v>
      </c>
      <c r="S4" s="16" t="s">
        <v>18</v>
      </c>
      <c r="T4" s="15" t="s">
        <v>28</v>
      </c>
      <c r="U4" s="36" t="s">
        <v>10</v>
      </c>
      <c r="V4" s="37" t="s">
        <v>11</v>
      </c>
      <c r="W4" s="37" t="s">
        <v>12</v>
      </c>
      <c r="X4" s="37" t="s">
        <v>16</v>
      </c>
      <c r="Y4" s="37" t="s">
        <v>17</v>
      </c>
      <c r="Z4" s="37" t="s">
        <v>18</v>
      </c>
      <c r="AA4" s="16" t="s">
        <v>28</v>
      </c>
      <c r="AB4" t="s">
        <v>26</v>
      </c>
    </row>
    <row r="6" spans="1:28" s="18" customFormat="1">
      <c r="A6" s="32" t="s">
        <v>0</v>
      </c>
      <c r="B6" s="32">
        <v>3</v>
      </c>
      <c r="C6" s="32">
        <v>150</v>
      </c>
      <c r="D6" s="32">
        <v>0</v>
      </c>
      <c r="E6" s="32">
        <v>0</v>
      </c>
      <c r="F6" s="32">
        <v>30</v>
      </c>
      <c r="G6" s="32">
        <v>2</v>
      </c>
      <c r="H6" s="32">
        <f>SUM(D6:G6)</f>
        <v>32</v>
      </c>
      <c r="I6" s="32"/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15</v>
      </c>
      <c r="Q6" s="32">
        <v>15</v>
      </c>
      <c r="R6" s="32">
        <v>0</v>
      </c>
      <c r="S6" s="32">
        <v>0</v>
      </c>
      <c r="T6" s="32">
        <f>G6</f>
        <v>2</v>
      </c>
      <c r="U6" s="32">
        <f>N6+J6</f>
        <v>0</v>
      </c>
      <c r="V6" s="32">
        <f>O6+K6</f>
        <v>0</v>
      </c>
      <c r="W6" s="32">
        <f>P6</f>
        <v>15</v>
      </c>
      <c r="X6" s="32">
        <f>Q6</f>
        <v>15</v>
      </c>
      <c r="Y6" s="32">
        <f>R6+L6</f>
        <v>0</v>
      </c>
      <c r="Z6" s="32">
        <f>S6+M6</f>
        <v>0</v>
      </c>
      <c r="AA6" s="32">
        <f>T6</f>
        <v>2</v>
      </c>
      <c r="AB6" s="18">
        <f>SUM(U6:AA6)-H6</f>
        <v>0</v>
      </c>
    </row>
    <row r="7" spans="1:28" s="18" customFormat="1">
      <c r="A7" s="32" t="s">
        <v>0</v>
      </c>
      <c r="B7" s="32">
        <v>4</v>
      </c>
      <c r="C7" s="33" t="s">
        <v>7</v>
      </c>
      <c r="D7" s="33" t="s">
        <v>7</v>
      </c>
      <c r="E7" s="33" t="s">
        <v>7</v>
      </c>
      <c r="F7" s="33" t="s">
        <v>7</v>
      </c>
      <c r="G7" s="33" t="s">
        <v>7</v>
      </c>
      <c r="H7" s="33" t="s">
        <v>7</v>
      </c>
      <c r="I7" s="32"/>
      <c r="J7" s="32" t="s">
        <v>7</v>
      </c>
      <c r="K7" s="32" t="s">
        <v>7</v>
      </c>
      <c r="L7" s="32" t="s">
        <v>7</v>
      </c>
      <c r="M7" s="32" t="s">
        <v>7</v>
      </c>
      <c r="N7" s="32" t="s">
        <v>7</v>
      </c>
      <c r="O7" s="32" t="s">
        <v>7</v>
      </c>
      <c r="P7" s="32" t="s">
        <v>7</v>
      </c>
      <c r="Q7" s="32" t="s">
        <v>7</v>
      </c>
      <c r="R7" s="32" t="s">
        <v>7</v>
      </c>
      <c r="S7" s="32" t="s">
        <v>7</v>
      </c>
      <c r="T7" s="32" t="s">
        <v>7</v>
      </c>
      <c r="U7" s="32" t="s">
        <v>7</v>
      </c>
      <c r="V7" s="32" t="s">
        <v>7</v>
      </c>
      <c r="W7" s="32" t="s">
        <v>7</v>
      </c>
      <c r="X7" s="32" t="s">
        <v>7</v>
      </c>
      <c r="Y7" s="32" t="s">
        <v>7</v>
      </c>
      <c r="Z7" s="32" t="s">
        <v>7</v>
      </c>
      <c r="AA7" s="32" t="s">
        <v>7</v>
      </c>
    </row>
    <row r="8" spans="1:28">
      <c r="A8" s="3" t="s">
        <v>1</v>
      </c>
      <c r="B8" s="3">
        <v>4</v>
      </c>
      <c r="C8" s="3">
        <v>120</v>
      </c>
      <c r="D8" s="3">
        <v>12</v>
      </c>
      <c r="E8" s="3">
        <v>0</v>
      </c>
      <c r="F8" s="3">
        <v>40</v>
      </c>
      <c r="G8" s="3">
        <v>10</v>
      </c>
      <c r="H8" s="3">
        <f>SUM(D8:G8)</f>
        <v>62</v>
      </c>
      <c r="I8" s="3"/>
      <c r="J8" s="3">
        <v>6</v>
      </c>
      <c r="K8" s="3">
        <v>6</v>
      </c>
      <c r="L8" s="3">
        <v>0</v>
      </c>
      <c r="M8" s="3">
        <v>0</v>
      </c>
      <c r="N8" s="3">
        <v>10</v>
      </c>
      <c r="O8" s="3">
        <v>10</v>
      </c>
      <c r="P8" s="3">
        <v>10</v>
      </c>
      <c r="Q8" s="3">
        <v>10</v>
      </c>
      <c r="R8" s="3">
        <v>0</v>
      </c>
      <c r="S8" s="3">
        <v>0</v>
      </c>
      <c r="T8" s="3">
        <f>G8</f>
        <v>10</v>
      </c>
      <c r="U8" s="3">
        <f>N8+J8</f>
        <v>16</v>
      </c>
      <c r="V8" s="3">
        <f>O8+K8</f>
        <v>16</v>
      </c>
      <c r="W8" s="3">
        <f>P8</f>
        <v>10</v>
      </c>
      <c r="X8" s="3">
        <f>Q8</f>
        <v>10</v>
      </c>
      <c r="Y8" s="3">
        <f>R8+L8</f>
        <v>0</v>
      </c>
      <c r="Z8" s="3">
        <f>S8+M8</f>
        <v>0</v>
      </c>
      <c r="AA8" s="3">
        <f>T8</f>
        <v>10</v>
      </c>
      <c r="AB8">
        <f>SUM(U8:AA8)-H8</f>
        <v>0</v>
      </c>
    </row>
    <row r="9" spans="1:28">
      <c r="A9" s="3" t="s">
        <v>1</v>
      </c>
      <c r="B9" s="3">
        <v>3</v>
      </c>
      <c r="C9" s="34" t="s">
        <v>7</v>
      </c>
      <c r="D9" s="34" t="s">
        <v>7</v>
      </c>
      <c r="E9" s="34" t="s">
        <v>7</v>
      </c>
      <c r="F9" s="34" t="s">
        <v>7</v>
      </c>
      <c r="G9" s="34" t="s">
        <v>7</v>
      </c>
      <c r="H9" s="34" t="s">
        <v>7</v>
      </c>
      <c r="I9" s="3"/>
      <c r="J9" s="3" t="s">
        <v>7</v>
      </c>
      <c r="K9" s="3" t="s">
        <v>7</v>
      </c>
      <c r="L9" s="3" t="s">
        <v>7</v>
      </c>
      <c r="M9" s="3" t="s">
        <v>7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3" t="s">
        <v>7</v>
      </c>
      <c r="T9" s="3" t="s">
        <v>7</v>
      </c>
      <c r="U9" s="3" t="s">
        <v>7</v>
      </c>
      <c r="V9" s="3" t="s">
        <v>7</v>
      </c>
      <c r="W9" s="3" t="s">
        <v>7</v>
      </c>
      <c r="X9" s="3" t="s">
        <v>7</v>
      </c>
      <c r="Y9" s="3" t="s">
        <v>7</v>
      </c>
      <c r="Z9" s="3" t="s">
        <v>7</v>
      </c>
      <c r="AA9" s="3" t="s">
        <v>7</v>
      </c>
    </row>
    <row r="10" spans="1:28">
      <c r="A10" s="3" t="s">
        <v>1</v>
      </c>
      <c r="B10" s="3">
        <v>1</v>
      </c>
      <c r="C10" s="34" t="s">
        <v>7</v>
      </c>
      <c r="D10" s="34" t="s">
        <v>7</v>
      </c>
      <c r="E10" s="34" t="s">
        <v>7</v>
      </c>
      <c r="F10" s="34" t="s">
        <v>7</v>
      </c>
      <c r="G10" s="34" t="s">
        <v>7</v>
      </c>
      <c r="H10" s="34" t="s">
        <v>7</v>
      </c>
      <c r="I10" s="3"/>
      <c r="J10" s="3" t="s">
        <v>7</v>
      </c>
      <c r="K10" s="3" t="s">
        <v>7</v>
      </c>
      <c r="L10" s="3" t="s">
        <v>7</v>
      </c>
      <c r="M10" s="3" t="s">
        <v>7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3" t="s">
        <v>7</v>
      </c>
      <c r="T10" s="3" t="s">
        <v>7</v>
      </c>
      <c r="U10" s="3" t="s">
        <v>7</v>
      </c>
      <c r="V10" s="3" t="s">
        <v>7</v>
      </c>
      <c r="W10" s="3" t="s">
        <v>7</v>
      </c>
      <c r="X10" s="3" t="s">
        <v>7</v>
      </c>
      <c r="Y10" s="3" t="s">
        <v>7</v>
      </c>
      <c r="Z10" s="3" t="s">
        <v>7</v>
      </c>
      <c r="AA10" s="3" t="s">
        <v>7</v>
      </c>
    </row>
    <row r="11" spans="1:28">
      <c r="A11" s="3" t="s">
        <v>1</v>
      </c>
      <c r="B11" s="3">
        <v>2</v>
      </c>
      <c r="C11" s="34" t="s">
        <v>7</v>
      </c>
      <c r="D11" s="34" t="s">
        <v>7</v>
      </c>
      <c r="E11" s="34" t="s">
        <v>7</v>
      </c>
      <c r="F11" s="34" t="s">
        <v>7</v>
      </c>
      <c r="G11" s="34" t="s">
        <v>7</v>
      </c>
      <c r="H11" s="34" t="s">
        <v>7</v>
      </c>
      <c r="I11" s="3"/>
      <c r="J11" s="3" t="s">
        <v>7</v>
      </c>
      <c r="K11" s="3" t="s">
        <v>7</v>
      </c>
      <c r="L11" s="3" t="s">
        <v>7</v>
      </c>
      <c r="M11" s="3" t="s">
        <v>7</v>
      </c>
      <c r="N11" s="3" t="s">
        <v>7</v>
      </c>
      <c r="O11" s="3" t="s">
        <v>7</v>
      </c>
      <c r="P11" s="3" t="s">
        <v>7</v>
      </c>
      <c r="Q11" s="3" t="s">
        <v>7</v>
      </c>
      <c r="R11" s="3" t="s">
        <v>7</v>
      </c>
      <c r="S11" s="3" t="s">
        <v>7</v>
      </c>
      <c r="T11" s="3" t="s">
        <v>7</v>
      </c>
      <c r="U11" s="3" t="s">
        <v>7</v>
      </c>
      <c r="V11" s="3" t="s">
        <v>7</v>
      </c>
      <c r="W11" s="3" t="s">
        <v>7</v>
      </c>
      <c r="X11" s="3" t="s">
        <v>7</v>
      </c>
      <c r="Y11" s="3" t="s">
        <v>7</v>
      </c>
      <c r="Z11" s="3" t="s">
        <v>7</v>
      </c>
      <c r="AA11" s="3" t="s">
        <v>7</v>
      </c>
    </row>
    <row r="12" spans="1:28" s="18" customFormat="1">
      <c r="A12" s="32" t="s">
        <v>2</v>
      </c>
      <c r="B12" s="32">
        <v>4</v>
      </c>
      <c r="C12" s="32">
        <v>100</v>
      </c>
      <c r="D12" s="32">
        <v>0</v>
      </c>
      <c r="E12" s="32">
        <v>3</v>
      </c>
      <c r="F12" s="32">
        <v>24</v>
      </c>
      <c r="G12" s="32">
        <v>0</v>
      </c>
      <c r="H12" s="32">
        <f>SUM(D12:G12)</f>
        <v>27</v>
      </c>
      <c r="I12" s="32"/>
      <c r="J12" s="32">
        <v>0</v>
      </c>
      <c r="K12" s="32">
        <v>0</v>
      </c>
      <c r="L12" s="32">
        <v>0</v>
      </c>
      <c r="M12" s="32">
        <v>3</v>
      </c>
      <c r="N12" s="32">
        <v>0</v>
      </c>
      <c r="O12" s="32">
        <v>0</v>
      </c>
      <c r="P12" s="32">
        <v>0</v>
      </c>
      <c r="Q12" s="32">
        <v>16</v>
      </c>
      <c r="R12" s="32">
        <v>0</v>
      </c>
      <c r="S12" s="32">
        <v>8</v>
      </c>
      <c r="T12" s="32">
        <f>G12</f>
        <v>0</v>
      </c>
      <c r="U12" s="32">
        <f>N12+J12</f>
        <v>0</v>
      </c>
      <c r="V12" s="32">
        <f>O12+K12</f>
        <v>0</v>
      </c>
      <c r="W12" s="32">
        <f>P12</f>
        <v>0</v>
      </c>
      <c r="X12" s="32">
        <f>Q12</f>
        <v>16</v>
      </c>
      <c r="Y12" s="32">
        <f>R12+L12</f>
        <v>0</v>
      </c>
      <c r="Z12" s="32">
        <f>S12+M12</f>
        <v>11</v>
      </c>
      <c r="AA12" s="32">
        <f>T12</f>
        <v>0</v>
      </c>
      <c r="AB12" s="18">
        <f>SUM(U12:AA12)-H12</f>
        <v>0</v>
      </c>
    </row>
    <row r="13" spans="1:28" s="18" customFormat="1">
      <c r="A13" s="32" t="s">
        <v>2</v>
      </c>
      <c r="B13" s="32">
        <v>4</v>
      </c>
      <c r="C13" s="33" t="s">
        <v>7</v>
      </c>
      <c r="D13" s="33" t="s">
        <v>7</v>
      </c>
      <c r="E13" s="33" t="s">
        <v>7</v>
      </c>
      <c r="F13" s="33" t="s">
        <v>7</v>
      </c>
      <c r="G13" s="33" t="s">
        <v>7</v>
      </c>
      <c r="H13" s="33" t="s">
        <v>7</v>
      </c>
      <c r="I13" s="32"/>
      <c r="J13" s="32" t="s">
        <v>7</v>
      </c>
      <c r="K13" s="32" t="s">
        <v>7</v>
      </c>
      <c r="L13" s="32" t="s">
        <v>7</v>
      </c>
      <c r="M13" s="32" t="s">
        <v>7</v>
      </c>
      <c r="N13" s="32" t="s">
        <v>7</v>
      </c>
      <c r="O13" s="32" t="s">
        <v>7</v>
      </c>
      <c r="P13" s="32" t="s">
        <v>7</v>
      </c>
      <c r="Q13" s="32" t="s">
        <v>7</v>
      </c>
      <c r="R13" s="32" t="s">
        <v>7</v>
      </c>
      <c r="S13" s="32" t="s">
        <v>7</v>
      </c>
      <c r="T13" s="32" t="s">
        <v>7</v>
      </c>
      <c r="U13" s="32" t="s">
        <v>7</v>
      </c>
      <c r="V13" s="32" t="s">
        <v>7</v>
      </c>
      <c r="W13" s="32" t="s">
        <v>7</v>
      </c>
      <c r="X13" s="32" t="s">
        <v>7</v>
      </c>
      <c r="Y13" s="32" t="s">
        <v>7</v>
      </c>
      <c r="Z13" s="32" t="s">
        <v>7</v>
      </c>
      <c r="AA13" s="32" t="s">
        <v>7</v>
      </c>
    </row>
    <row r="14" spans="1:28" s="18" customFormat="1">
      <c r="A14" s="32" t="s">
        <v>2</v>
      </c>
      <c r="B14" s="32">
        <v>6</v>
      </c>
      <c r="C14" s="33" t="s">
        <v>7</v>
      </c>
      <c r="D14" s="33" t="s">
        <v>7</v>
      </c>
      <c r="E14" s="33" t="s">
        <v>7</v>
      </c>
      <c r="F14" s="33" t="s">
        <v>7</v>
      </c>
      <c r="G14" s="33" t="s">
        <v>7</v>
      </c>
      <c r="H14" s="33" t="s">
        <v>7</v>
      </c>
      <c r="I14" s="32"/>
      <c r="J14" s="32" t="s">
        <v>7</v>
      </c>
      <c r="K14" s="32" t="s">
        <v>7</v>
      </c>
      <c r="L14" s="32" t="s">
        <v>7</v>
      </c>
      <c r="M14" s="32" t="s">
        <v>7</v>
      </c>
      <c r="N14" s="32" t="s">
        <v>7</v>
      </c>
      <c r="O14" s="32" t="s">
        <v>7</v>
      </c>
      <c r="P14" s="32" t="s">
        <v>7</v>
      </c>
      <c r="Q14" s="32" t="s">
        <v>7</v>
      </c>
      <c r="R14" s="32" t="s">
        <v>7</v>
      </c>
      <c r="S14" s="32" t="s">
        <v>7</v>
      </c>
      <c r="T14" s="32" t="s">
        <v>7</v>
      </c>
      <c r="U14" s="32" t="s">
        <v>7</v>
      </c>
      <c r="V14" s="32" t="s">
        <v>7</v>
      </c>
      <c r="W14" s="32" t="s">
        <v>7</v>
      </c>
      <c r="X14" s="32" t="s">
        <v>7</v>
      </c>
      <c r="Y14" s="32" t="s">
        <v>7</v>
      </c>
      <c r="Z14" s="32" t="s">
        <v>7</v>
      </c>
      <c r="AA14" s="32" t="s">
        <v>7</v>
      </c>
    </row>
    <row r="15" spans="1:28">
      <c r="A15" s="3" t="s">
        <v>8</v>
      </c>
      <c r="B15" s="3">
        <v>5</v>
      </c>
      <c r="C15" s="34">
        <v>100</v>
      </c>
      <c r="D15" s="34">
        <v>0</v>
      </c>
      <c r="E15" s="34">
        <v>4</v>
      </c>
      <c r="F15" s="34">
        <v>18</v>
      </c>
      <c r="G15" s="34">
        <v>0</v>
      </c>
      <c r="H15" s="3">
        <f>SUM(D15:G15)</f>
        <v>22</v>
      </c>
      <c r="I15" s="3"/>
      <c r="J15" s="3">
        <v>0</v>
      </c>
      <c r="K15" s="3">
        <v>0</v>
      </c>
      <c r="L15" s="3">
        <v>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18</v>
      </c>
      <c r="S15" s="3">
        <v>0</v>
      </c>
      <c r="T15" s="3">
        <f>G15</f>
        <v>0</v>
      </c>
      <c r="U15" s="3">
        <f>N15+J15</f>
        <v>0</v>
      </c>
      <c r="V15" s="3">
        <f>O15+K15</f>
        <v>0</v>
      </c>
      <c r="W15" s="3">
        <f>P15</f>
        <v>0</v>
      </c>
      <c r="X15" s="3">
        <f>Q15</f>
        <v>0</v>
      </c>
      <c r="Y15" s="3">
        <f>R15+L15</f>
        <v>22</v>
      </c>
      <c r="Z15" s="3">
        <f>S15+M15</f>
        <v>0</v>
      </c>
      <c r="AA15" s="3">
        <f>T15</f>
        <v>0</v>
      </c>
      <c r="AB15">
        <f>SUM(U15:AA15)-H15</f>
        <v>0</v>
      </c>
    </row>
    <row r="16" spans="1:28">
      <c r="A16" s="3" t="s">
        <v>8</v>
      </c>
      <c r="B16" s="3">
        <v>5</v>
      </c>
      <c r="C16" s="34" t="s">
        <v>7</v>
      </c>
      <c r="D16" s="34" t="s">
        <v>7</v>
      </c>
      <c r="E16" s="34" t="s">
        <v>7</v>
      </c>
      <c r="F16" s="34" t="s">
        <v>7</v>
      </c>
      <c r="G16" s="34" t="s">
        <v>7</v>
      </c>
      <c r="H16" s="34" t="s">
        <v>7</v>
      </c>
      <c r="I16" s="3"/>
      <c r="J16" s="3" t="s">
        <v>7</v>
      </c>
      <c r="K16" s="3" t="s">
        <v>7</v>
      </c>
      <c r="L16" s="3" t="s">
        <v>7</v>
      </c>
      <c r="M16" s="3" t="s">
        <v>7</v>
      </c>
      <c r="N16" s="3" t="s">
        <v>7</v>
      </c>
      <c r="O16" s="3" t="s">
        <v>7</v>
      </c>
      <c r="P16" s="3" t="s">
        <v>7</v>
      </c>
      <c r="Q16" s="3" t="s">
        <v>7</v>
      </c>
      <c r="R16" s="3" t="s">
        <v>7</v>
      </c>
      <c r="S16" s="3" t="s">
        <v>7</v>
      </c>
      <c r="T16" s="3" t="s">
        <v>7</v>
      </c>
      <c r="U16" s="3" t="s">
        <v>7</v>
      </c>
      <c r="V16" s="3" t="s">
        <v>7</v>
      </c>
      <c r="W16" s="3" t="s">
        <v>7</v>
      </c>
      <c r="X16" s="3" t="s">
        <v>7</v>
      </c>
      <c r="Y16" s="3" t="s">
        <v>7</v>
      </c>
      <c r="Z16" s="3" t="s">
        <v>7</v>
      </c>
      <c r="AA16" s="3" t="s">
        <v>7</v>
      </c>
    </row>
    <row r="17" spans="1:29" s="18" customFormat="1">
      <c r="A17" s="32" t="s">
        <v>9</v>
      </c>
      <c r="B17" s="32">
        <v>6</v>
      </c>
      <c r="C17" s="33">
        <v>50</v>
      </c>
      <c r="D17" s="33">
        <v>4</v>
      </c>
      <c r="E17" s="33">
        <v>0</v>
      </c>
      <c r="F17" s="33">
        <v>12</v>
      </c>
      <c r="G17" s="33">
        <v>4</v>
      </c>
      <c r="H17" s="32">
        <f>SUM(D17:G17)</f>
        <v>20</v>
      </c>
      <c r="I17" s="32"/>
      <c r="J17" s="32">
        <v>0</v>
      </c>
      <c r="K17" s="32">
        <v>4</v>
      </c>
      <c r="L17" s="32">
        <v>0</v>
      </c>
      <c r="M17" s="32">
        <v>0</v>
      </c>
      <c r="N17" s="32">
        <v>0</v>
      </c>
      <c r="O17" s="32">
        <v>4</v>
      </c>
      <c r="P17" s="32">
        <v>0</v>
      </c>
      <c r="Q17" s="32">
        <v>4</v>
      </c>
      <c r="R17" s="32">
        <v>0</v>
      </c>
      <c r="S17" s="32">
        <v>4</v>
      </c>
      <c r="T17" s="32">
        <f>G17</f>
        <v>4</v>
      </c>
      <c r="U17" s="32">
        <f>N17+J17</f>
        <v>0</v>
      </c>
      <c r="V17" s="32">
        <f>O17+K17</f>
        <v>8</v>
      </c>
      <c r="W17" s="32">
        <f>P17</f>
        <v>0</v>
      </c>
      <c r="X17" s="32">
        <f>Q17</f>
        <v>4</v>
      </c>
      <c r="Y17" s="32">
        <f>R17+L17</f>
        <v>0</v>
      </c>
      <c r="Z17" s="32">
        <f>S17+M17</f>
        <v>4</v>
      </c>
      <c r="AA17" s="32">
        <f>T17</f>
        <v>4</v>
      </c>
      <c r="AB17" s="18">
        <f>SUM(U17:AA17)-H17</f>
        <v>0</v>
      </c>
    </row>
    <row r="18" spans="1:29" s="18" customFormat="1">
      <c r="A18" s="32" t="s">
        <v>9</v>
      </c>
      <c r="B18" s="32">
        <v>4</v>
      </c>
      <c r="C18" s="33" t="s">
        <v>7</v>
      </c>
      <c r="D18" s="33" t="s">
        <v>7</v>
      </c>
      <c r="E18" s="33" t="s">
        <v>7</v>
      </c>
      <c r="F18" s="33" t="s">
        <v>7</v>
      </c>
      <c r="G18" s="33" t="s">
        <v>7</v>
      </c>
      <c r="H18" s="33" t="s">
        <v>7</v>
      </c>
      <c r="I18" s="32"/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  <c r="P18" s="32" t="s">
        <v>7</v>
      </c>
      <c r="Q18" s="32" t="s">
        <v>7</v>
      </c>
      <c r="R18" s="32" t="s">
        <v>7</v>
      </c>
      <c r="S18" s="32" t="s">
        <v>7</v>
      </c>
      <c r="T18" s="32" t="s">
        <v>7</v>
      </c>
      <c r="U18" s="32" t="s">
        <v>7</v>
      </c>
      <c r="V18" s="32" t="s">
        <v>7</v>
      </c>
      <c r="W18" s="32" t="s">
        <v>7</v>
      </c>
      <c r="X18" s="32" t="s">
        <v>7</v>
      </c>
      <c r="Y18" s="32" t="s">
        <v>7</v>
      </c>
      <c r="Z18" s="32" t="s">
        <v>7</v>
      </c>
      <c r="AA18" s="32" t="s">
        <v>7</v>
      </c>
    </row>
    <row r="19" spans="1:29" s="18" customFormat="1">
      <c r="A19" s="32" t="s">
        <v>9</v>
      </c>
      <c r="B19" s="32">
        <v>2</v>
      </c>
      <c r="C19" s="33" t="s">
        <v>7</v>
      </c>
      <c r="D19" s="33" t="s">
        <v>7</v>
      </c>
      <c r="E19" s="33" t="s">
        <v>7</v>
      </c>
      <c r="F19" s="33" t="s">
        <v>7</v>
      </c>
      <c r="G19" s="33" t="s">
        <v>7</v>
      </c>
      <c r="H19" s="33" t="s">
        <v>7</v>
      </c>
      <c r="I19" s="32"/>
      <c r="J19" s="32" t="s">
        <v>7</v>
      </c>
      <c r="K19" s="32" t="s">
        <v>7</v>
      </c>
      <c r="L19" s="32" t="s">
        <v>7</v>
      </c>
      <c r="M19" s="32" t="s">
        <v>7</v>
      </c>
      <c r="N19" s="32" t="s">
        <v>7</v>
      </c>
      <c r="O19" s="32" t="s">
        <v>7</v>
      </c>
      <c r="P19" s="32" t="s">
        <v>7</v>
      </c>
      <c r="Q19" s="32" t="s">
        <v>7</v>
      </c>
      <c r="R19" s="32" t="s">
        <v>7</v>
      </c>
      <c r="S19" s="32" t="s">
        <v>7</v>
      </c>
      <c r="T19" s="32" t="s">
        <v>7</v>
      </c>
      <c r="U19" s="32" t="s">
        <v>7</v>
      </c>
      <c r="V19" s="32" t="s">
        <v>7</v>
      </c>
      <c r="W19" s="32" t="s">
        <v>7</v>
      </c>
      <c r="X19" s="32" t="s">
        <v>7</v>
      </c>
      <c r="Y19" s="32" t="s">
        <v>7</v>
      </c>
      <c r="Z19" s="32" t="s">
        <v>7</v>
      </c>
      <c r="AA19" s="32" t="s">
        <v>7</v>
      </c>
    </row>
    <row r="20" spans="1:29">
      <c r="A20" s="3" t="s">
        <v>19</v>
      </c>
      <c r="B20" s="3">
        <v>3</v>
      </c>
      <c r="C20" s="3">
        <v>110</v>
      </c>
      <c r="D20" s="3">
        <v>6</v>
      </c>
      <c r="E20" s="3">
        <v>0</v>
      </c>
      <c r="F20" s="3">
        <v>10</v>
      </c>
      <c r="G20" s="3">
        <v>0</v>
      </c>
      <c r="H20" s="3">
        <f>SUM(D20:G20)</f>
        <v>16</v>
      </c>
      <c r="I20" s="3"/>
      <c r="J20" s="3">
        <v>6</v>
      </c>
      <c r="K20" s="3">
        <v>0</v>
      </c>
      <c r="L20" s="3">
        <v>0</v>
      </c>
      <c r="M20" s="3">
        <v>0</v>
      </c>
      <c r="N20" s="3">
        <v>5</v>
      </c>
      <c r="O20" s="3">
        <v>0</v>
      </c>
      <c r="P20" s="3">
        <v>5</v>
      </c>
      <c r="Q20" s="3">
        <v>0</v>
      </c>
      <c r="R20" s="3">
        <v>0</v>
      </c>
      <c r="S20" s="3">
        <v>0</v>
      </c>
      <c r="T20" s="3">
        <f>G20</f>
        <v>0</v>
      </c>
      <c r="U20" s="3">
        <f>N20+J20</f>
        <v>11</v>
      </c>
      <c r="V20" s="3">
        <f>O20+K20</f>
        <v>0</v>
      </c>
      <c r="W20" s="3">
        <f>P20</f>
        <v>5</v>
      </c>
      <c r="X20" s="3">
        <f>Q20</f>
        <v>0</v>
      </c>
      <c r="Y20" s="3">
        <f>R20+L20</f>
        <v>0</v>
      </c>
      <c r="Z20" s="3">
        <f>S20+M20</f>
        <v>0</v>
      </c>
      <c r="AA20" s="3">
        <f>T20</f>
        <v>0</v>
      </c>
      <c r="AB20">
        <f>SUM(U20:AA20)-H20</f>
        <v>0</v>
      </c>
    </row>
    <row r="21" spans="1:29">
      <c r="A21" s="3" t="s">
        <v>19</v>
      </c>
      <c r="B21" s="3">
        <v>1</v>
      </c>
      <c r="C21" s="34" t="s">
        <v>7</v>
      </c>
      <c r="D21" s="34" t="s">
        <v>7</v>
      </c>
      <c r="E21" s="34" t="s">
        <v>7</v>
      </c>
      <c r="F21" s="34" t="s">
        <v>7</v>
      </c>
      <c r="G21" s="34" t="s">
        <v>7</v>
      </c>
      <c r="H21" s="34" t="s">
        <v>7</v>
      </c>
      <c r="I21" s="3"/>
      <c r="J21" s="3" t="s">
        <v>7</v>
      </c>
      <c r="K21" s="3" t="s">
        <v>7</v>
      </c>
      <c r="L21" s="3" t="s">
        <v>7</v>
      </c>
      <c r="M21" s="3" t="s">
        <v>7</v>
      </c>
      <c r="N21" s="3" t="s">
        <v>7</v>
      </c>
      <c r="O21" s="3" t="s">
        <v>7</v>
      </c>
      <c r="P21" s="3" t="s">
        <v>7</v>
      </c>
      <c r="Q21" s="3" t="s">
        <v>7</v>
      </c>
      <c r="R21" s="3" t="s">
        <v>7</v>
      </c>
      <c r="S21" s="3" t="s">
        <v>7</v>
      </c>
      <c r="T21" s="3" t="s">
        <v>7</v>
      </c>
      <c r="U21" s="3" t="s">
        <v>7</v>
      </c>
      <c r="V21" s="3" t="s">
        <v>7</v>
      </c>
      <c r="W21" s="3" t="s">
        <v>7</v>
      </c>
      <c r="X21" s="3" t="s">
        <v>7</v>
      </c>
      <c r="Y21" s="3" t="s">
        <v>7</v>
      </c>
      <c r="Z21" s="3" t="s">
        <v>7</v>
      </c>
      <c r="AA21" s="3" t="s">
        <v>7</v>
      </c>
    </row>
    <row r="22" spans="1:29" s="18" customFormat="1">
      <c r="A22" s="32" t="s">
        <v>20</v>
      </c>
      <c r="B22" s="32">
        <v>5</v>
      </c>
      <c r="C22" s="32">
        <v>110</v>
      </c>
      <c r="D22" s="32">
        <v>0</v>
      </c>
      <c r="E22" s="32">
        <v>0</v>
      </c>
      <c r="F22" s="32">
        <v>10</v>
      </c>
      <c r="G22" s="32">
        <v>10</v>
      </c>
      <c r="H22" s="32">
        <f>SUM(D22:G22)</f>
        <v>20</v>
      </c>
      <c r="I22" s="32"/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10</v>
      </c>
      <c r="S22" s="32">
        <v>0</v>
      </c>
      <c r="T22" s="32">
        <f>G22</f>
        <v>10</v>
      </c>
      <c r="U22" s="32">
        <f>N22+J22</f>
        <v>0</v>
      </c>
      <c r="V22" s="32">
        <f>O22+K22</f>
        <v>0</v>
      </c>
      <c r="W22" s="32">
        <f>P22</f>
        <v>0</v>
      </c>
      <c r="X22" s="32">
        <f>Q22</f>
        <v>0</v>
      </c>
      <c r="Y22" s="32">
        <f>R22+L22</f>
        <v>10</v>
      </c>
      <c r="Z22" s="32">
        <f>S22+M22</f>
        <v>0</v>
      </c>
      <c r="AA22" s="32">
        <f>T22</f>
        <v>10</v>
      </c>
      <c r="AB22" s="18">
        <f>SUM(U22:AA22)-H22</f>
        <v>0</v>
      </c>
    </row>
    <row r="24" spans="1:29">
      <c r="A24" s="3" t="s">
        <v>24</v>
      </c>
      <c r="B24" s="3" t="s">
        <v>53</v>
      </c>
      <c r="U24" s="6" t="s">
        <v>58</v>
      </c>
      <c r="V24" s="7"/>
      <c r="W24" s="7"/>
      <c r="X24" s="7"/>
      <c r="Y24" s="8"/>
      <c r="Z24" s="10"/>
      <c r="AA24" s="11"/>
    </row>
    <row r="25" spans="1:29">
      <c r="A25" s="4" t="s">
        <v>25</v>
      </c>
      <c r="B25" s="4" t="s">
        <v>54</v>
      </c>
      <c r="D25" s="6" t="s">
        <v>55</v>
      </c>
      <c r="E25" s="7"/>
      <c r="F25" s="7"/>
      <c r="G25" s="7"/>
      <c r="H25" s="8"/>
      <c r="U25" s="5" t="s">
        <v>48</v>
      </c>
      <c r="V25" s="5"/>
      <c r="W25" s="5"/>
      <c r="X25" s="5"/>
      <c r="Y25" s="5"/>
      <c r="Z25" s="5"/>
      <c r="AA25" s="5"/>
    </row>
    <row r="26" spans="1:29">
      <c r="A26" s="4"/>
      <c r="D26" s="20"/>
      <c r="E26" s="20"/>
      <c r="F26" s="20"/>
      <c r="G26" s="20"/>
      <c r="H26" s="20"/>
      <c r="U26" s="22" t="s">
        <v>10</v>
      </c>
      <c r="V26" s="22" t="s">
        <v>11</v>
      </c>
      <c r="W26" s="22" t="s">
        <v>12</v>
      </c>
      <c r="X26" s="22" t="s">
        <v>16</v>
      </c>
      <c r="Y26" s="22" t="s">
        <v>17</v>
      </c>
      <c r="Z26" s="23" t="s">
        <v>18</v>
      </c>
      <c r="AA26" s="23" t="s">
        <v>28</v>
      </c>
      <c r="AC26" s="46" t="s">
        <v>180</v>
      </c>
    </row>
    <row r="27" spans="1:29">
      <c r="A27" t="s">
        <v>10</v>
      </c>
      <c r="B27">
        <v>5000</v>
      </c>
      <c r="D27">
        <v>0</v>
      </c>
      <c r="E27">
        <v>0</v>
      </c>
      <c r="F27">
        <v>0</v>
      </c>
      <c r="G27" s="39">
        <v>0</v>
      </c>
      <c r="H27" s="26">
        <f>SUM(D27:G27)</f>
        <v>0</v>
      </c>
      <c r="I27" s="35" t="s">
        <v>29</v>
      </c>
      <c r="T27" s="19" t="s">
        <v>10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C27" s="1">
        <f t="shared" ref="AC27:AC28" si="0">SUM(U27:AA27)</f>
        <v>0</v>
      </c>
    </row>
    <row r="28" spans="1:29">
      <c r="A28" t="s">
        <v>11</v>
      </c>
      <c r="B28">
        <v>5100</v>
      </c>
      <c r="D28">
        <v>0</v>
      </c>
      <c r="E28">
        <v>0</v>
      </c>
      <c r="F28">
        <v>0</v>
      </c>
      <c r="G28" s="39">
        <v>0</v>
      </c>
      <c r="H28" s="26">
        <f t="shared" ref="H28:H32" si="1">SUM(D28:G28)</f>
        <v>0</v>
      </c>
      <c r="I28" s="35" t="s">
        <v>30</v>
      </c>
      <c r="T28" s="19" t="s">
        <v>11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C28" s="1">
        <f t="shared" si="0"/>
        <v>0</v>
      </c>
    </row>
    <row r="29" spans="1:29">
      <c r="A29" t="s">
        <v>12</v>
      </c>
      <c r="B29">
        <v>4900</v>
      </c>
      <c r="D29" s="1">
        <f>(D6*$C6+D20*$C20)/($C6+$C20)</f>
        <v>2.5384615384615383</v>
      </c>
      <c r="E29" s="1">
        <f>(E6*$C6+E20*$C20)/($C6+$C20)</f>
        <v>0</v>
      </c>
      <c r="F29" s="1">
        <f>(F6*$C6+F20*$C20)/($C6+$C20)</f>
        <v>21.53846153846154</v>
      </c>
      <c r="G29" s="40">
        <f>(G6*$C6+G20*$C20)/($C6+$C20)</f>
        <v>1.1538461538461537</v>
      </c>
      <c r="H29" s="27">
        <f t="shared" si="1"/>
        <v>25.230769230769234</v>
      </c>
      <c r="I29" s="35" t="s">
        <v>31</v>
      </c>
      <c r="S29" s="19" t="s">
        <v>51</v>
      </c>
      <c r="T29" s="19" t="s">
        <v>12</v>
      </c>
      <c r="U29" s="1">
        <f t="shared" ref="U29:AA29" si="2">(U6*$C6+U20*$C20)/($C6+$C20)</f>
        <v>4.6538461538461542</v>
      </c>
      <c r="V29" s="1">
        <f t="shared" si="2"/>
        <v>0</v>
      </c>
      <c r="W29" s="1">
        <f t="shared" si="2"/>
        <v>10.76923076923077</v>
      </c>
      <c r="X29" s="1">
        <f t="shared" si="2"/>
        <v>8.6538461538461533</v>
      </c>
      <c r="Y29" s="1">
        <f t="shared" si="2"/>
        <v>0</v>
      </c>
      <c r="Z29" s="1">
        <f t="shared" si="2"/>
        <v>0</v>
      </c>
      <c r="AA29" s="1">
        <f t="shared" si="2"/>
        <v>1.1538461538461537</v>
      </c>
      <c r="AC29" s="1">
        <f>SUM(U29:AA29)</f>
        <v>25.23076923076923</v>
      </c>
    </row>
    <row r="30" spans="1:29">
      <c r="A30" t="s">
        <v>16</v>
      </c>
      <c r="B30">
        <v>4500</v>
      </c>
      <c r="D30" s="1">
        <f>(D8*$C8+D12*$C12)/($C8+$C12)</f>
        <v>6.5454545454545459</v>
      </c>
      <c r="E30" s="1">
        <f>(E8*$C8+E12*$C12)/($C8+$C12)</f>
        <v>1.3636363636363635</v>
      </c>
      <c r="F30" s="1">
        <f>(F8*$C8+F12*$C12)/($C8+$C12)</f>
        <v>32.727272727272727</v>
      </c>
      <c r="G30" s="40">
        <f>(G8*$C8+G12*$C12)/($C8+$C12)</f>
        <v>5.4545454545454541</v>
      </c>
      <c r="H30" s="27">
        <f t="shared" si="1"/>
        <v>46.090909090909086</v>
      </c>
      <c r="I30" s="35" t="s">
        <v>32</v>
      </c>
      <c r="S30" s="3" t="s">
        <v>52</v>
      </c>
      <c r="T30" s="19" t="s">
        <v>16</v>
      </c>
      <c r="U30" s="1">
        <f t="shared" ref="U30:AA30" si="3">(U8*$C8+U12*$C12)/($C8+$C12)</f>
        <v>8.7272727272727266</v>
      </c>
      <c r="V30" s="1">
        <f t="shared" si="3"/>
        <v>8.7272727272727266</v>
      </c>
      <c r="W30" s="1">
        <f t="shared" si="3"/>
        <v>5.4545454545454541</v>
      </c>
      <c r="X30" s="1">
        <f t="shared" si="3"/>
        <v>12.727272727272727</v>
      </c>
      <c r="Y30" s="1">
        <f t="shared" si="3"/>
        <v>0</v>
      </c>
      <c r="Z30" s="1">
        <f t="shared" si="3"/>
        <v>5</v>
      </c>
      <c r="AA30" s="1">
        <f t="shared" si="3"/>
        <v>5.4545454545454541</v>
      </c>
      <c r="AC30" s="1">
        <f t="shared" ref="AC30:AC32" si="4">SUM(U30:AA30)</f>
        <v>46.090909090909086</v>
      </c>
    </row>
    <row r="31" spans="1:29">
      <c r="A31" t="s">
        <v>17</v>
      </c>
      <c r="B31">
        <v>4000</v>
      </c>
      <c r="D31" s="1">
        <f>(D15*$C15+D22*$C22)/($C15+$C22)</f>
        <v>0</v>
      </c>
      <c r="E31" s="1">
        <f t="shared" ref="E31:G31" si="5">(E15*$C15+E22*$C22)/($C15+$C22)</f>
        <v>1.9047619047619047</v>
      </c>
      <c r="F31" s="1">
        <f t="shared" si="5"/>
        <v>13.80952380952381</v>
      </c>
      <c r="G31" s="40">
        <f t="shared" si="5"/>
        <v>5.2380952380952381</v>
      </c>
      <c r="H31" s="27">
        <f t="shared" si="1"/>
        <v>20.952380952380953</v>
      </c>
      <c r="I31" s="35" t="s">
        <v>33</v>
      </c>
      <c r="T31" s="19" t="s">
        <v>17</v>
      </c>
      <c r="U31" s="1">
        <f t="shared" ref="U31:AA31" si="6">(U15*$C15+U22*$C22)/($C15+$C22)</f>
        <v>0</v>
      </c>
      <c r="V31" s="1">
        <f t="shared" si="6"/>
        <v>0</v>
      </c>
      <c r="W31" s="1">
        <f t="shared" si="6"/>
        <v>0</v>
      </c>
      <c r="X31" s="1">
        <f t="shared" si="6"/>
        <v>0</v>
      </c>
      <c r="Y31" s="1">
        <f t="shared" si="6"/>
        <v>15.714285714285714</v>
      </c>
      <c r="Z31" s="1">
        <f t="shared" si="6"/>
        <v>0</v>
      </c>
      <c r="AA31" s="1">
        <f t="shared" si="6"/>
        <v>5.2380952380952381</v>
      </c>
      <c r="AC31" s="1">
        <f t="shared" si="4"/>
        <v>20.952380952380953</v>
      </c>
    </row>
    <row r="32" spans="1:29">
      <c r="A32" t="s">
        <v>18</v>
      </c>
      <c r="B32" s="2">
        <v>2000</v>
      </c>
      <c r="D32" s="1">
        <f>D17</f>
        <v>4</v>
      </c>
      <c r="E32" s="1">
        <f t="shared" ref="E32:G32" si="7">E17</f>
        <v>0</v>
      </c>
      <c r="F32" s="1">
        <f t="shared" si="7"/>
        <v>12</v>
      </c>
      <c r="G32" s="40">
        <f t="shared" si="7"/>
        <v>4</v>
      </c>
      <c r="H32" s="27">
        <f t="shared" si="1"/>
        <v>20</v>
      </c>
      <c r="I32" s="35" t="s">
        <v>34</v>
      </c>
      <c r="T32" s="19" t="s">
        <v>18</v>
      </c>
      <c r="U32" s="1">
        <f t="shared" ref="U32:AA32" si="8">U17</f>
        <v>0</v>
      </c>
      <c r="V32" s="1">
        <f t="shared" si="8"/>
        <v>8</v>
      </c>
      <c r="W32" s="1">
        <f t="shared" si="8"/>
        <v>0</v>
      </c>
      <c r="X32" s="1">
        <f t="shared" si="8"/>
        <v>4</v>
      </c>
      <c r="Y32" s="1">
        <f t="shared" si="8"/>
        <v>0</v>
      </c>
      <c r="Z32" s="1">
        <f t="shared" si="8"/>
        <v>4</v>
      </c>
      <c r="AA32" s="1">
        <f t="shared" si="8"/>
        <v>4</v>
      </c>
      <c r="AC32" s="1">
        <f t="shared" si="4"/>
        <v>20</v>
      </c>
    </row>
    <row r="33" spans="1:28">
      <c r="A33" t="s">
        <v>77</v>
      </c>
      <c r="B33">
        <f>SUM(B27:B32)</f>
        <v>25500</v>
      </c>
      <c r="G33" t="s">
        <v>29</v>
      </c>
    </row>
    <row r="34" spans="1:28">
      <c r="G34" t="s">
        <v>64</v>
      </c>
      <c r="U34" s="6" t="s">
        <v>57</v>
      </c>
      <c r="V34" s="7"/>
      <c r="W34" s="7"/>
      <c r="X34" s="7"/>
      <c r="Y34" s="8"/>
      <c r="Z34" s="10"/>
      <c r="AA34" s="11"/>
    </row>
    <row r="35" spans="1:28">
      <c r="G35" t="s">
        <v>65</v>
      </c>
      <c r="U35" s="5" t="s">
        <v>48</v>
      </c>
      <c r="V35" s="5"/>
      <c r="W35" s="5"/>
      <c r="X35" s="5"/>
      <c r="Y35" s="5"/>
      <c r="Z35" s="5"/>
      <c r="AA35" s="5"/>
    </row>
    <row r="36" spans="1:28">
      <c r="G36" t="s">
        <v>66</v>
      </c>
      <c r="U36" s="22" t="s">
        <v>10</v>
      </c>
      <c r="V36" s="22" t="s">
        <v>11</v>
      </c>
      <c r="W36" s="22" t="s">
        <v>12</v>
      </c>
      <c r="X36" s="22" t="s">
        <v>16</v>
      </c>
      <c r="Y36" s="22" t="s">
        <v>17</v>
      </c>
      <c r="Z36" s="23" t="s">
        <v>18</v>
      </c>
      <c r="AA36" s="23" t="s">
        <v>28</v>
      </c>
    </row>
    <row r="37" spans="1:28">
      <c r="G37" t="s">
        <v>67</v>
      </c>
      <c r="T37" s="19" t="s">
        <v>10</v>
      </c>
      <c r="U37" s="24">
        <f t="shared" ref="U37:AA42" si="9">U27*$B27</f>
        <v>0</v>
      </c>
      <c r="V37" s="24">
        <f t="shared" si="9"/>
        <v>0</v>
      </c>
      <c r="W37" s="24">
        <f t="shared" si="9"/>
        <v>0</v>
      </c>
      <c r="X37" s="24">
        <f t="shared" si="9"/>
        <v>0</v>
      </c>
      <c r="Y37" s="24">
        <f t="shared" si="9"/>
        <v>0</v>
      </c>
      <c r="Z37" s="24">
        <f t="shared" si="9"/>
        <v>0</v>
      </c>
      <c r="AA37" s="24">
        <f t="shared" si="9"/>
        <v>0</v>
      </c>
    </row>
    <row r="38" spans="1:28">
      <c r="G38" t="s">
        <v>34</v>
      </c>
      <c r="T38" s="19" t="s">
        <v>11</v>
      </c>
      <c r="U38" s="24">
        <f t="shared" si="9"/>
        <v>0</v>
      </c>
      <c r="V38" s="24">
        <f t="shared" si="9"/>
        <v>0</v>
      </c>
      <c r="W38" s="24">
        <f t="shared" si="9"/>
        <v>0</v>
      </c>
      <c r="X38" s="24">
        <f t="shared" si="9"/>
        <v>0</v>
      </c>
      <c r="Y38" s="24">
        <f t="shared" si="9"/>
        <v>0</v>
      </c>
      <c r="Z38" s="24">
        <f t="shared" si="9"/>
        <v>0</v>
      </c>
      <c r="AA38" s="24">
        <f t="shared" si="9"/>
        <v>0</v>
      </c>
    </row>
    <row r="39" spans="1:28">
      <c r="S39" s="19" t="s">
        <v>51</v>
      </c>
      <c r="T39" s="19" t="s">
        <v>12</v>
      </c>
      <c r="U39" s="24">
        <f t="shared" si="9"/>
        <v>22803.846153846156</v>
      </c>
      <c r="V39" s="24">
        <f t="shared" si="9"/>
        <v>0</v>
      </c>
      <c r="W39" s="24">
        <f t="shared" si="9"/>
        <v>52769.230769230773</v>
      </c>
      <c r="X39" s="24">
        <f t="shared" si="9"/>
        <v>42403.846153846149</v>
      </c>
      <c r="Y39" s="24">
        <f t="shared" si="9"/>
        <v>0</v>
      </c>
      <c r="Z39" s="24">
        <f t="shared" si="9"/>
        <v>0</v>
      </c>
      <c r="AA39" s="24">
        <f t="shared" si="9"/>
        <v>5653.8461538461534</v>
      </c>
    </row>
    <row r="40" spans="1:28">
      <c r="S40" s="3" t="s">
        <v>52</v>
      </c>
      <c r="T40" s="19" t="s">
        <v>16</v>
      </c>
      <c r="U40" s="24">
        <f t="shared" si="9"/>
        <v>39272.727272727272</v>
      </c>
      <c r="V40" s="24">
        <f t="shared" si="9"/>
        <v>39272.727272727272</v>
      </c>
      <c r="W40" s="24">
        <f t="shared" si="9"/>
        <v>24545.454545454544</v>
      </c>
      <c r="X40" s="24">
        <f t="shared" si="9"/>
        <v>57272.727272727272</v>
      </c>
      <c r="Y40" s="24">
        <f t="shared" si="9"/>
        <v>0</v>
      </c>
      <c r="Z40" s="24">
        <f t="shared" si="9"/>
        <v>22500</v>
      </c>
      <c r="AA40" s="24">
        <f t="shared" si="9"/>
        <v>24545.454545454544</v>
      </c>
    </row>
    <row r="41" spans="1:28">
      <c r="T41" s="19" t="s">
        <v>17</v>
      </c>
      <c r="U41" s="24">
        <f t="shared" si="9"/>
        <v>0</v>
      </c>
      <c r="V41" s="24">
        <f t="shared" si="9"/>
        <v>0</v>
      </c>
      <c r="W41" s="24">
        <f t="shared" si="9"/>
        <v>0</v>
      </c>
      <c r="X41" s="24">
        <f t="shared" si="9"/>
        <v>0</v>
      </c>
      <c r="Y41" s="24">
        <f t="shared" si="9"/>
        <v>62857.142857142855</v>
      </c>
      <c r="Z41" s="24">
        <f t="shared" si="9"/>
        <v>0</v>
      </c>
      <c r="AA41" s="24">
        <f t="shared" si="9"/>
        <v>20952.380952380954</v>
      </c>
    </row>
    <row r="42" spans="1:28">
      <c r="T42" s="19" t="s">
        <v>18</v>
      </c>
      <c r="U42" s="25">
        <f t="shared" si="9"/>
        <v>0</v>
      </c>
      <c r="V42" s="25">
        <f t="shared" si="9"/>
        <v>16000</v>
      </c>
      <c r="W42" s="25">
        <f t="shared" si="9"/>
        <v>0</v>
      </c>
      <c r="X42" s="25">
        <f t="shared" si="9"/>
        <v>8000</v>
      </c>
      <c r="Y42" s="25">
        <f t="shared" si="9"/>
        <v>0</v>
      </c>
      <c r="Z42" s="25">
        <f t="shared" si="9"/>
        <v>8000</v>
      </c>
      <c r="AA42" s="25">
        <f t="shared" si="9"/>
        <v>8000</v>
      </c>
    </row>
    <row r="43" spans="1:28">
      <c r="D43" s="2" t="s">
        <v>72</v>
      </c>
      <c r="E43" t="s">
        <v>73</v>
      </c>
      <c r="H43">
        <f>SUMPRODUCT(H27:H32,B27:B32)</f>
        <v>454849.38394938398</v>
      </c>
      <c r="T43" t="s">
        <v>27</v>
      </c>
      <c r="U43" s="24">
        <f t="shared" ref="U43:AA43" si="10">SUM(U37:U42)</f>
        <v>62076.573426573428</v>
      </c>
      <c r="V43" s="24">
        <f t="shared" si="10"/>
        <v>55272.727272727272</v>
      </c>
      <c r="W43" s="24">
        <f t="shared" si="10"/>
        <v>77314.68531468531</v>
      </c>
      <c r="X43" s="24">
        <f t="shared" si="10"/>
        <v>107676.57342657342</v>
      </c>
      <c r="Y43" s="24">
        <f t="shared" si="10"/>
        <v>62857.142857142855</v>
      </c>
      <c r="Z43" s="24">
        <f t="shared" si="10"/>
        <v>30500</v>
      </c>
      <c r="AA43" s="24">
        <f t="shared" si="10"/>
        <v>59151.681651681647</v>
      </c>
    </row>
    <row r="44" spans="1:28">
      <c r="E44" t="s">
        <v>74</v>
      </c>
      <c r="H44">
        <f>U51*B27+V51*B28+W51*B29+X51*B30+Y51*B31+Z51*B32</f>
        <v>454849.38394938398</v>
      </c>
    </row>
    <row r="45" spans="1:28">
      <c r="U45" s="6" t="s">
        <v>56</v>
      </c>
      <c r="V45" s="7"/>
      <c r="W45" s="7"/>
      <c r="X45" s="7"/>
      <c r="Y45" s="8"/>
      <c r="Z45" s="10"/>
      <c r="AA45" s="11"/>
    </row>
    <row r="46" spans="1:28">
      <c r="E46" t="s">
        <v>75</v>
      </c>
      <c r="H46">
        <f>SUMPRODUCT(G27:G32,B27:B32)</f>
        <v>59151.681651681647</v>
      </c>
      <c r="U46" s="20" t="s">
        <v>10</v>
      </c>
      <c r="V46" s="20" t="s">
        <v>11</v>
      </c>
      <c r="W46" s="20" t="s">
        <v>12</v>
      </c>
      <c r="X46" s="20" t="s">
        <v>16</v>
      </c>
      <c r="Y46" s="20" t="s">
        <v>17</v>
      </c>
      <c r="Z46" s="21" t="s">
        <v>18</v>
      </c>
      <c r="AA46" s="21" t="s">
        <v>28</v>
      </c>
    </row>
    <row r="47" spans="1:28">
      <c r="E47" t="s">
        <v>76</v>
      </c>
      <c r="H47">
        <f>AA47*B33</f>
        <v>59151.681651681647</v>
      </c>
      <c r="U47" s="17">
        <f>U43/B27</f>
        <v>12.415314685314685</v>
      </c>
      <c r="V47" s="17">
        <f>V43/B28</f>
        <v>10.837789661319073</v>
      </c>
      <c r="W47" s="17">
        <f>W43/B29</f>
        <v>15.778507207078635</v>
      </c>
      <c r="X47" s="17">
        <f>X43/B30</f>
        <v>23.928127428127429</v>
      </c>
      <c r="Y47" s="17">
        <f>Y43/B31</f>
        <v>15.714285714285714</v>
      </c>
      <c r="Z47" s="17">
        <f>Z43/B32</f>
        <v>15.25</v>
      </c>
      <c r="AA47" s="41">
        <f>AA43/SUM(B27:B32)</f>
        <v>2.3196737902620255</v>
      </c>
      <c r="AB47" t="s">
        <v>68</v>
      </c>
    </row>
    <row r="49" spans="21:27">
      <c r="U49" s="6" t="s">
        <v>59</v>
      </c>
      <c r="V49" s="7"/>
      <c r="W49" s="7"/>
      <c r="X49" s="7"/>
      <c r="Y49" s="8"/>
      <c r="Z49" s="10"/>
      <c r="AA49" s="11"/>
    </row>
    <row r="50" spans="21:27">
      <c r="U50" s="20" t="s">
        <v>10</v>
      </c>
      <c r="V50" s="20" t="s">
        <v>11</v>
      </c>
      <c r="W50" s="20" t="s">
        <v>12</v>
      </c>
      <c r="X50" s="20" t="s">
        <v>16</v>
      </c>
      <c r="Y50" s="20" t="s">
        <v>17</v>
      </c>
      <c r="Z50" s="21" t="s">
        <v>18</v>
      </c>
    </row>
    <row r="51" spans="21:27">
      <c r="U51" s="29">
        <f t="shared" ref="U51:Z51" si="11">U47+$AA$47</f>
        <v>14.73498847557671</v>
      </c>
      <c r="V51" s="29">
        <f t="shared" si="11"/>
        <v>13.157463451581098</v>
      </c>
      <c r="W51" s="29">
        <f t="shared" si="11"/>
        <v>18.098180997340659</v>
      </c>
      <c r="X51" s="29">
        <f t="shared" si="11"/>
        <v>26.247801218389455</v>
      </c>
      <c r="Y51" s="29">
        <f t="shared" si="11"/>
        <v>18.033959504547738</v>
      </c>
      <c r="Z51" s="29">
        <f t="shared" si="11"/>
        <v>17.569673790262026</v>
      </c>
      <c r="AA51" s="28"/>
    </row>
    <row r="52" spans="21:27">
      <c r="U52" s="28" t="s">
        <v>82</v>
      </c>
      <c r="V52" s="28"/>
      <c r="W52" s="28"/>
      <c r="X52" s="28"/>
      <c r="Y52" s="28"/>
      <c r="Z52" s="28"/>
      <c r="AA52" s="28"/>
    </row>
  </sheetData>
  <pageMargins left="0.25" right="0.25" top="0.75" bottom="0.75" header="0.3" footer="0.3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8"/>
  <sheetViews>
    <sheetView zoomScale="80" zoomScaleNormal="80" workbookViewId="0">
      <pane xSplit="2" ySplit="5" topLeftCell="C26" activePane="bottomRight" state="frozen"/>
      <selection pane="topRight" activeCell="C1" sqref="C1"/>
      <selection pane="bottomLeft" activeCell="A6" sqref="A6"/>
      <selection pane="bottomRight" activeCell="Z49" sqref="Z49"/>
    </sheetView>
  </sheetViews>
  <sheetFormatPr defaultColWidth="9.77734375" defaultRowHeight="14.4"/>
  <cols>
    <col min="1" max="2" width="7.77734375" customWidth="1"/>
    <col min="3" max="3" width="8.77734375" customWidth="1"/>
    <col min="4" max="8" width="7.77734375" customWidth="1"/>
    <col min="9" max="9" width="4.77734375" customWidth="1"/>
    <col min="10" max="27" width="7.33203125" customWidth="1"/>
    <col min="28" max="28" width="7.77734375" customWidth="1"/>
  </cols>
  <sheetData>
    <row r="1" spans="1:28">
      <c r="D1" s="47" t="s">
        <v>69</v>
      </c>
      <c r="E1" s="48"/>
      <c r="F1" s="48"/>
      <c r="G1" s="48"/>
      <c r="H1" s="49"/>
    </row>
    <row r="2" spans="1:28">
      <c r="C2" s="3" t="s">
        <v>4</v>
      </c>
      <c r="D2" s="50"/>
      <c r="E2" s="51"/>
      <c r="F2" s="51"/>
      <c r="G2" s="51"/>
      <c r="H2" s="52"/>
      <c r="J2" s="9" t="s">
        <v>71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</row>
    <row r="3" spans="1:28">
      <c r="A3" s="3" t="s">
        <v>83</v>
      </c>
      <c r="B3" s="3" t="s">
        <v>23</v>
      </c>
      <c r="C3" s="3" t="s">
        <v>5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13</v>
      </c>
      <c r="J3" s="30" t="s">
        <v>46</v>
      </c>
      <c r="K3" s="13"/>
      <c r="L3" s="30" t="s">
        <v>47</v>
      </c>
      <c r="M3" s="13"/>
      <c r="N3" s="30" t="s">
        <v>44</v>
      </c>
      <c r="O3" s="14"/>
      <c r="P3" s="14"/>
      <c r="Q3" s="14"/>
      <c r="R3" s="14"/>
      <c r="S3" s="13"/>
      <c r="T3" s="31" t="s">
        <v>45</v>
      </c>
      <c r="U3" s="12" t="s">
        <v>13</v>
      </c>
      <c r="V3" s="14"/>
      <c r="W3" s="14"/>
      <c r="X3" s="14"/>
      <c r="Y3" s="14"/>
      <c r="Z3" s="14"/>
      <c r="AA3" s="13"/>
    </row>
    <row r="4" spans="1:28">
      <c r="A4" s="4" t="s">
        <v>22</v>
      </c>
      <c r="B4" s="4" t="s">
        <v>3</v>
      </c>
      <c r="C4" s="4" t="s">
        <v>6</v>
      </c>
      <c r="J4" s="36" t="s">
        <v>10</v>
      </c>
      <c r="K4" s="16" t="s">
        <v>11</v>
      </c>
      <c r="L4" s="36" t="s">
        <v>17</v>
      </c>
      <c r="M4" s="16" t="s">
        <v>18</v>
      </c>
      <c r="N4" s="36" t="s">
        <v>10</v>
      </c>
      <c r="O4" s="37" t="s">
        <v>11</v>
      </c>
      <c r="P4" s="37" t="s">
        <v>12</v>
      </c>
      <c r="Q4" s="37" t="s">
        <v>16</v>
      </c>
      <c r="R4" s="37" t="s">
        <v>17</v>
      </c>
      <c r="S4" s="16" t="s">
        <v>18</v>
      </c>
      <c r="T4" s="15" t="s">
        <v>28</v>
      </c>
      <c r="U4" s="36" t="s">
        <v>10</v>
      </c>
      <c r="V4" s="37" t="s">
        <v>11</v>
      </c>
      <c r="W4" s="37" t="s">
        <v>12</v>
      </c>
      <c r="X4" s="37" t="s">
        <v>16</v>
      </c>
      <c r="Y4" s="37" t="s">
        <v>17</v>
      </c>
      <c r="Z4" s="37" t="s">
        <v>18</v>
      </c>
      <c r="AA4" s="16" t="s">
        <v>28</v>
      </c>
      <c r="AB4" t="s">
        <v>26</v>
      </c>
    </row>
    <row r="6" spans="1:28" s="18" customFormat="1">
      <c r="A6" s="32" t="s">
        <v>0</v>
      </c>
      <c r="B6" s="32">
        <v>3</v>
      </c>
      <c r="C6" s="32">
        <v>150</v>
      </c>
      <c r="D6" s="32">
        <f>'Prod, cons, interhh transfers'!D6</f>
        <v>0</v>
      </c>
      <c r="E6" s="32">
        <f>'Prod, cons, interhh transfers'!E6</f>
        <v>0</v>
      </c>
      <c r="F6" s="42">
        <f>'Prod, cons, interhh transfers'!F6 - 'Prod, cons, interhh transfers'!F6/COUNT(B6:B7)</f>
        <v>15</v>
      </c>
      <c r="G6" s="32"/>
      <c r="H6" s="32">
        <f>SUM(D6:G6)</f>
        <v>15</v>
      </c>
      <c r="I6" s="32"/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42">
        <v>0</v>
      </c>
      <c r="Q6" s="32">
        <v>15</v>
      </c>
      <c r="R6" s="32">
        <v>0</v>
      </c>
      <c r="S6" s="32">
        <v>0</v>
      </c>
      <c r="T6" s="32">
        <f>G6</f>
        <v>0</v>
      </c>
      <c r="U6" s="32">
        <f>N6+J6</f>
        <v>0</v>
      </c>
      <c r="V6" s="32">
        <f>O6+K6</f>
        <v>0</v>
      </c>
      <c r="W6" s="32">
        <f>P6</f>
        <v>0</v>
      </c>
      <c r="X6" s="32">
        <f>Q6</f>
        <v>15</v>
      </c>
      <c r="Y6" s="32">
        <f>R6+L6</f>
        <v>0</v>
      </c>
      <c r="Z6" s="32">
        <f>S6+M6</f>
        <v>0</v>
      </c>
      <c r="AA6" s="32">
        <f>T6</f>
        <v>0</v>
      </c>
      <c r="AB6" s="18">
        <f>SUM(U6:AA6)-H6</f>
        <v>0</v>
      </c>
    </row>
    <row r="7" spans="1:28" s="18" customFormat="1">
      <c r="A7" s="32" t="s">
        <v>0</v>
      </c>
      <c r="B7" s="32">
        <v>4</v>
      </c>
      <c r="C7" s="33" t="s">
        <v>7</v>
      </c>
      <c r="D7" s="33" t="s">
        <v>7</v>
      </c>
      <c r="E7" s="33" t="s">
        <v>7</v>
      </c>
      <c r="F7" s="33" t="s">
        <v>7</v>
      </c>
      <c r="G7" s="33"/>
      <c r="H7" s="33" t="s">
        <v>7</v>
      </c>
      <c r="I7" s="32"/>
      <c r="J7" s="32" t="s">
        <v>7</v>
      </c>
      <c r="K7" s="32" t="s">
        <v>7</v>
      </c>
      <c r="L7" s="32" t="s">
        <v>7</v>
      </c>
      <c r="M7" s="32" t="s">
        <v>7</v>
      </c>
      <c r="N7" s="32" t="s">
        <v>7</v>
      </c>
      <c r="O7" s="32" t="s">
        <v>7</v>
      </c>
      <c r="P7" s="32" t="s">
        <v>7</v>
      </c>
      <c r="Q7" s="32" t="s">
        <v>7</v>
      </c>
      <c r="R7" s="32" t="s">
        <v>7</v>
      </c>
      <c r="S7" s="32" t="s">
        <v>7</v>
      </c>
      <c r="T7" s="32" t="s">
        <v>7</v>
      </c>
      <c r="U7" s="32" t="s">
        <v>7</v>
      </c>
      <c r="V7" s="32" t="s">
        <v>7</v>
      </c>
      <c r="W7" s="32" t="s">
        <v>7</v>
      </c>
      <c r="X7" s="32" t="s">
        <v>7</v>
      </c>
      <c r="Y7" s="32" t="s">
        <v>7</v>
      </c>
      <c r="Z7" s="32" t="s">
        <v>7</v>
      </c>
      <c r="AA7" s="32" t="s">
        <v>7</v>
      </c>
    </row>
    <row r="8" spans="1:28">
      <c r="A8" s="3" t="s">
        <v>1</v>
      </c>
      <c r="B8" s="3">
        <v>4</v>
      </c>
      <c r="C8" s="3">
        <v>120</v>
      </c>
      <c r="D8" s="3">
        <f>'Prod, cons, interhh transfers'!D8</f>
        <v>12</v>
      </c>
      <c r="E8" s="3">
        <f>'Prod, cons, interhh transfers'!E8</f>
        <v>0</v>
      </c>
      <c r="F8" s="43">
        <f>'Prod, cons, interhh transfers'!F8 - 'Prod, cons, interhh transfers'!F8/COUNT(B8:B11)</f>
        <v>30</v>
      </c>
      <c r="G8" s="3"/>
      <c r="H8" s="3">
        <f>SUM(D8:G8)</f>
        <v>42</v>
      </c>
      <c r="I8" s="3"/>
      <c r="J8" s="3">
        <v>6</v>
      </c>
      <c r="K8" s="3">
        <v>6</v>
      </c>
      <c r="L8" s="3">
        <v>0</v>
      </c>
      <c r="M8" s="3">
        <v>0</v>
      </c>
      <c r="N8" s="3">
        <v>10</v>
      </c>
      <c r="O8" s="3">
        <v>10</v>
      </c>
      <c r="P8" s="3">
        <v>10</v>
      </c>
      <c r="Q8" s="43">
        <v>0</v>
      </c>
      <c r="R8" s="3">
        <v>0</v>
      </c>
      <c r="S8" s="3">
        <v>0</v>
      </c>
      <c r="T8" s="3">
        <f>G8</f>
        <v>0</v>
      </c>
      <c r="U8" s="3">
        <f>N8+J8</f>
        <v>16</v>
      </c>
      <c r="V8" s="3">
        <f>O8+K8</f>
        <v>16</v>
      </c>
      <c r="W8" s="3">
        <f>P8</f>
        <v>10</v>
      </c>
      <c r="X8" s="3">
        <f>Q8</f>
        <v>0</v>
      </c>
      <c r="Y8" s="3">
        <f>R8+L8</f>
        <v>0</v>
      </c>
      <c r="Z8" s="3">
        <f>S8+M8</f>
        <v>0</v>
      </c>
      <c r="AA8" s="3">
        <f>T8</f>
        <v>0</v>
      </c>
      <c r="AB8">
        <f>SUM(U8:AA8)-H8</f>
        <v>0</v>
      </c>
    </row>
    <row r="9" spans="1:28">
      <c r="A9" s="3" t="s">
        <v>1</v>
      </c>
      <c r="B9" s="3">
        <v>3</v>
      </c>
      <c r="C9" s="34" t="s">
        <v>7</v>
      </c>
      <c r="D9" s="34" t="s">
        <v>7</v>
      </c>
      <c r="E9" s="34" t="s">
        <v>7</v>
      </c>
      <c r="F9" s="34" t="s">
        <v>7</v>
      </c>
      <c r="G9" s="34"/>
      <c r="H9" s="34" t="s">
        <v>7</v>
      </c>
      <c r="I9" s="3"/>
      <c r="J9" s="3" t="s">
        <v>7</v>
      </c>
      <c r="K9" s="3" t="s">
        <v>7</v>
      </c>
      <c r="L9" s="3" t="s">
        <v>7</v>
      </c>
      <c r="M9" s="3" t="s">
        <v>7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3" t="s">
        <v>7</v>
      </c>
      <c r="T9" s="3" t="s">
        <v>7</v>
      </c>
      <c r="U9" s="3" t="s">
        <v>7</v>
      </c>
      <c r="V9" s="3" t="s">
        <v>7</v>
      </c>
      <c r="W9" s="3" t="s">
        <v>7</v>
      </c>
      <c r="X9" s="3" t="s">
        <v>7</v>
      </c>
      <c r="Y9" s="3" t="s">
        <v>7</v>
      </c>
      <c r="Z9" s="3" t="s">
        <v>7</v>
      </c>
      <c r="AA9" s="3" t="s">
        <v>7</v>
      </c>
    </row>
    <row r="10" spans="1:28">
      <c r="A10" s="3" t="s">
        <v>1</v>
      </c>
      <c r="B10" s="3">
        <v>1</v>
      </c>
      <c r="C10" s="34" t="s">
        <v>7</v>
      </c>
      <c r="D10" s="34" t="s">
        <v>7</v>
      </c>
      <c r="E10" s="34" t="s">
        <v>7</v>
      </c>
      <c r="F10" s="34" t="s">
        <v>7</v>
      </c>
      <c r="G10" s="34"/>
      <c r="H10" s="34" t="s">
        <v>7</v>
      </c>
      <c r="I10" s="3"/>
      <c r="J10" s="3" t="s">
        <v>7</v>
      </c>
      <c r="K10" s="3" t="s">
        <v>7</v>
      </c>
      <c r="L10" s="3" t="s">
        <v>7</v>
      </c>
      <c r="M10" s="3" t="s">
        <v>7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3" t="s">
        <v>7</v>
      </c>
      <c r="T10" s="3" t="s">
        <v>7</v>
      </c>
      <c r="U10" s="3" t="s">
        <v>7</v>
      </c>
      <c r="V10" s="3" t="s">
        <v>7</v>
      </c>
      <c r="W10" s="3" t="s">
        <v>7</v>
      </c>
      <c r="X10" s="3" t="s">
        <v>7</v>
      </c>
      <c r="Y10" s="3" t="s">
        <v>7</v>
      </c>
      <c r="Z10" s="3" t="s">
        <v>7</v>
      </c>
      <c r="AA10" s="3" t="s">
        <v>7</v>
      </c>
    </row>
    <row r="11" spans="1:28">
      <c r="A11" s="3" t="s">
        <v>1</v>
      </c>
      <c r="B11" s="3">
        <v>2</v>
      </c>
      <c r="C11" s="34" t="s">
        <v>7</v>
      </c>
      <c r="D11" s="34" t="s">
        <v>7</v>
      </c>
      <c r="E11" s="34" t="s">
        <v>7</v>
      </c>
      <c r="F11" s="34" t="s">
        <v>7</v>
      </c>
      <c r="G11" s="34"/>
      <c r="H11" s="34" t="s">
        <v>7</v>
      </c>
      <c r="I11" s="3"/>
      <c r="J11" s="3" t="s">
        <v>7</v>
      </c>
      <c r="K11" s="3" t="s">
        <v>7</v>
      </c>
      <c r="L11" s="3" t="s">
        <v>7</v>
      </c>
      <c r="M11" s="3" t="s">
        <v>7</v>
      </c>
      <c r="N11" s="3" t="s">
        <v>7</v>
      </c>
      <c r="O11" s="3" t="s">
        <v>7</v>
      </c>
      <c r="P11" s="3" t="s">
        <v>7</v>
      </c>
      <c r="Q11" s="3" t="s">
        <v>7</v>
      </c>
      <c r="R11" s="3" t="s">
        <v>7</v>
      </c>
      <c r="S11" s="3" t="s">
        <v>7</v>
      </c>
      <c r="T11" s="3" t="s">
        <v>7</v>
      </c>
      <c r="U11" s="3" t="s">
        <v>7</v>
      </c>
      <c r="V11" s="3" t="s">
        <v>7</v>
      </c>
      <c r="W11" s="3" t="s">
        <v>7</v>
      </c>
      <c r="X11" s="3" t="s">
        <v>7</v>
      </c>
      <c r="Y11" s="3" t="s">
        <v>7</v>
      </c>
      <c r="Z11" s="3" t="s">
        <v>7</v>
      </c>
      <c r="AA11" s="3" t="s">
        <v>7</v>
      </c>
    </row>
    <row r="12" spans="1:28" s="18" customFormat="1">
      <c r="A12" s="32" t="s">
        <v>2</v>
      </c>
      <c r="B12" s="32">
        <v>4</v>
      </c>
      <c r="C12" s="32">
        <v>100</v>
      </c>
      <c r="D12" s="32">
        <f>'Prod, cons, interhh transfers'!D12</f>
        <v>0</v>
      </c>
      <c r="E12" s="32">
        <f>'Prod, cons, interhh transfers'!E12</f>
        <v>3</v>
      </c>
      <c r="F12" s="42">
        <f>'Prod, cons, interhh transfers'!F12 - 'Prod, cons, interhh transfers'!F12/COUNT(B12:B14)</f>
        <v>16</v>
      </c>
      <c r="G12" s="32"/>
      <c r="H12" s="32">
        <f>SUM(D12:G12)</f>
        <v>19</v>
      </c>
      <c r="I12" s="32"/>
      <c r="J12" s="32">
        <v>0</v>
      </c>
      <c r="K12" s="32">
        <v>0</v>
      </c>
      <c r="L12" s="32">
        <v>0</v>
      </c>
      <c r="M12" s="32">
        <v>3</v>
      </c>
      <c r="N12" s="32">
        <v>0</v>
      </c>
      <c r="O12" s="32">
        <v>0</v>
      </c>
      <c r="P12" s="32">
        <v>0</v>
      </c>
      <c r="Q12" s="42">
        <v>8</v>
      </c>
      <c r="R12" s="32">
        <v>0</v>
      </c>
      <c r="S12" s="32">
        <v>8</v>
      </c>
      <c r="T12" s="32">
        <f>G12</f>
        <v>0</v>
      </c>
      <c r="U12" s="32">
        <f>N12+J12</f>
        <v>0</v>
      </c>
      <c r="V12" s="32">
        <f>O12+K12</f>
        <v>0</v>
      </c>
      <c r="W12" s="32">
        <f>P12</f>
        <v>0</v>
      </c>
      <c r="X12" s="32">
        <f>Q12</f>
        <v>8</v>
      </c>
      <c r="Y12" s="32">
        <f>R12+L12</f>
        <v>0</v>
      </c>
      <c r="Z12" s="32">
        <f>S12+M12</f>
        <v>11</v>
      </c>
      <c r="AA12" s="32">
        <f>T12</f>
        <v>0</v>
      </c>
      <c r="AB12" s="18">
        <f>SUM(U12:AA12)-H12</f>
        <v>0</v>
      </c>
    </row>
    <row r="13" spans="1:28" s="18" customFormat="1">
      <c r="A13" s="32" t="s">
        <v>2</v>
      </c>
      <c r="B13" s="32">
        <v>4</v>
      </c>
      <c r="C13" s="33" t="s">
        <v>7</v>
      </c>
      <c r="D13" s="33" t="s">
        <v>7</v>
      </c>
      <c r="E13" s="33" t="s">
        <v>7</v>
      </c>
      <c r="F13" s="33" t="s">
        <v>7</v>
      </c>
      <c r="G13" s="33"/>
      <c r="H13" s="33" t="s">
        <v>7</v>
      </c>
      <c r="I13" s="32"/>
      <c r="J13" s="32" t="s">
        <v>7</v>
      </c>
      <c r="K13" s="32" t="s">
        <v>7</v>
      </c>
      <c r="L13" s="32" t="s">
        <v>7</v>
      </c>
      <c r="M13" s="32" t="s">
        <v>7</v>
      </c>
      <c r="N13" s="32" t="s">
        <v>7</v>
      </c>
      <c r="O13" s="32" t="s">
        <v>7</v>
      </c>
      <c r="P13" s="32" t="s">
        <v>7</v>
      </c>
      <c r="Q13" s="32" t="s">
        <v>7</v>
      </c>
      <c r="R13" s="32" t="s">
        <v>7</v>
      </c>
      <c r="S13" s="32" t="s">
        <v>7</v>
      </c>
      <c r="T13" s="32" t="s">
        <v>7</v>
      </c>
      <c r="U13" s="32" t="s">
        <v>7</v>
      </c>
      <c r="V13" s="32" t="s">
        <v>7</v>
      </c>
      <c r="W13" s="32" t="s">
        <v>7</v>
      </c>
      <c r="X13" s="32" t="s">
        <v>7</v>
      </c>
      <c r="Y13" s="32" t="s">
        <v>7</v>
      </c>
      <c r="Z13" s="32" t="s">
        <v>7</v>
      </c>
      <c r="AA13" s="32" t="s">
        <v>7</v>
      </c>
    </row>
    <row r="14" spans="1:28" s="18" customFormat="1">
      <c r="A14" s="32" t="s">
        <v>2</v>
      </c>
      <c r="B14" s="32">
        <v>6</v>
      </c>
      <c r="C14" s="33" t="s">
        <v>7</v>
      </c>
      <c r="D14" s="33" t="s">
        <v>7</v>
      </c>
      <c r="E14" s="33" t="s">
        <v>7</v>
      </c>
      <c r="F14" s="33" t="s">
        <v>7</v>
      </c>
      <c r="G14" s="33"/>
      <c r="H14" s="33" t="s">
        <v>7</v>
      </c>
      <c r="I14" s="32"/>
      <c r="J14" s="32" t="s">
        <v>7</v>
      </c>
      <c r="K14" s="32" t="s">
        <v>7</v>
      </c>
      <c r="L14" s="32" t="s">
        <v>7</v>
      </c>
      <c r="M14" s="32" t="s">
        <v>7</v>
      </c>
      <c r="N14" s="32" t="s">
        <v>7</v>
      </c>
      <c r="O14" s="32" t="s">
        <v>7</v>
      </c>
      <c r="P14" s="32" t="s">
        <v>7</v>
      </c>
      <c r="Q14" s="32" t="s">
        <v>7</v>
      </c>
      <c r="R14" s="32" t="s">
        <v>7</v>
      </c>
      <c r="S14" s="32" t="s">
        <v>7</v>
      </c>
      <c r="T14" s="32" t="s">
        <v>7</v>
      </c>
      <c r="U14" s="32" t="s">
        <v>7</v>
      </c>
      <c r="V14" s="32" t="s">
        <v>7</v>
      </c>
      <c r="W14" s="32" t="s">
        <v>7</v>
      </c>
      <c r="X14" s="32" t="s">
        <v>7</v>
      </c>
      <c r="Y14" s="32" t="s">
        <v>7</v>
      </c>
      <c r="Z14" s="32" t="s">
        <v>7</v>
      </c>
      <c r="AA14" s="32" t="s">
        <v>7</v>
      </c>
    </row>
    <row r="15" spans="1:28">
      <c r="A15" s="3" t="s">
        <v>8</v>
      </c>
      <c r="B15" s="3">
        <v>5</v>
      </c>
      <c r="C15" s="34">
        <v>100</v>
      </c>
      <c r="D15" s="34">
        <f>'Prod, cons, interhh transfers'!D15</f>
        <v>0</v>
      </c>
      <c r="E15" s="34">
        <f>'Prod, cons, interhh transfers'!E15</f>
        <v>4</v>
      </c>
      <c r="F15" s="44">
        <f>'Prod, cons, interhh transfers'!F15 - 'Prod, cons, interhh transfers'!F15/COUNT(B15:B16)</f>
        <v>9</v>
      </c>
      <c r="G15" s="34"/>
      <c r="H15" s="3">
        <f>SUM(D15:G15)</f>
        <v>13</v>
      </c>
      <c r="I15" s="3"/>
      <c r="J15" s="3">
        <v>0</v>
      </c>
      <c r="K15" s="3">
        <v>0</v>
      </c>
      <c r="L15" s="3">
        <v>4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3">
        <v>9</v>
      </c>
      <c r="S15" s="3">
        <v>0</v>
      </c>
      <c r="T15" s="3">
        <f>G15</f>
        <v>0</v>
      </c>
      <c r="U15" s="3">
        <f>N15+J15</f>
        <v>0</v>
      </c>
      <c r="V15" s="3">
        <f>O15+K15</f>
        <v>0</v>
      </c>
      <c r="W15" s="3">
        <f>P15</f>
        <v>0</v>
      </c>
      <c r="X15" s="3">
        <f>Q15</f>
        <v>0</v>
      </c>
      <c r="Y15" s="3">
        <f>R15+L15</f>
        <v>13</v>
      </c>
      <c r="Z15" s="3">
        <f>S15+M15</f>
        <v>0</v>
      </c>
      <c r="AA15" s="3">
        <f>T15</f>
        <v>0</v>
      </c>
      <c r="AB15">
        <f>SUM(U15:AA15)-H15</f>
        <v>0</v>
      </c>
    </row>
    <row r="16" spans="1:28">
      <c r="A16" s="3" t="s">
        <v>8</v>
      </c>
      <c r="B16" s="3">
        <v>5</v>
      </c>
      <c r="C16" s="34" t="s">
        <v>7</v>
      </c>
      <c r="D16" s="34" t="s">
        <v>7</v>
      </c>
      <c r="E16" s="34" t="s">
        <v>7</v>
      </c>
      <c r="F16" s="34" t="s">
        <v>7</v>
      </c>
      <c r="G16" s="34"/>
      <c r="H16" s="34" t="s">
        <v>7</v>
      </c>
      <c r="I16" s="3"/>
      <c r="J16" s="3" t="s">
        <v>7</v>
      </c>
      <c r="K16" s="3" t="s">
        <v>7</v>
      </c>
      <c r="L16" s="3" t="s">
        <v>7</v>
      </c>
      <c r="M16" s="3" t="s">
        <v>7</v>
      </c>
      <c r="N16" s="3" t="s">
        <v>7</v>
      </c>
      <c r="O16" s="3" t="s">
        <v>7</v>
      </c>
      <c r="P16" s="3" t="s">
        <v>7</v>
      </c>
      <c r="Q16" s="3" t="s">
        <v>7</v>
      </c>
      <c r="R16" s="3" t="s">
        <v>7</v>
      </c>
      <c r="S16" s="3" t="s">
        <v>7</v>
      </c>
      <c r="T16" s="3" t="s">
        <v>7</v>
      </c>
      <c r="U16" s="3" t="s">
        <v>7</v>
      </c>
      <c r="V16" s="3" t="s">
        <v>7</v>
      </c>
      <c r="W16" s="3" t="s">
        <v>7</v>
      </c>
      <c r="X16" s="3" t="s">
        <v>7</v>
      </c>
      <c r="Y16" s="3" t="s">
        <v>7</v>
      </c>
      <c r="Z16" s="3" t="s">
        <v>7</v>
      </c>
      <c r="AA16" s="3" t="s">
        <v>7</v>
      </c>
    </row>
    <row r="17" spans="1:28" s="18" customFormat="1">
      <c r="A17" s="32" t="s">
        <v>9</v>
      </c>
      <c r="B17" s="32">
        <v>6</v>
      </c>
      <c r="C17" s="33">
        <v>50</v>
      </c>
      <c r="D17" s="33">
        <f>'Prod, cons, interhh transfers'!D17</f>
        <v>4</v>
      </c>
      <c r="E17" s="33">
        <f>'Prod, cons, interhh transfers'!E17</f>
        <v>0</v>
      </c>
      <c r="F17" s="42">
        <f>'Prod, cons, interhh transfers'!F17 - 'Prod, cons, interhh transfers'!F17/COUNT(B17:B19)</f>
        <v>8</v>
      </c>
      <c r="G17" s="33"/>
      <c r="H17" s="32">
        <f>SUM(D17:G17)</f>
        <v>12</v>
      </c>
      <c r="I17" s="32"/>
      <c r="J17" s="32">
        <v>0</v>
      </c>
      <c r="K17" s="32">
        <v>4</v>
      </c>
      <c r="L17" s="32">
        <v>0</v>
      </c>
      <c r="M17" s="32">
        <v>0</v>
      </c>
      <c r="N17" s="32">
        <v>0</v>
      </c>
      <c r="O17" s="32">
        <v>4</v>
      </c>
      <c r="P17" s="32">
        <v>0</v>
      </c>
      <c r="Q17" s="32">
        <v>4</v>
      </c>
      <c r="R17" s="32">
        <v>0</v>
      </c>
      <c r="S17" s="42">
        <v>0</v>
      </c>
      <c r="T17" s="32">
        <f>G17</f>
        <v>0</v>
      </c>
      <c r="U17" s="32">
        <f>N17+J17</f>
        <v>0</v>
      </c>
      <c r="V17" s="32">
        <f>O17+K17</f>
        <v>8</v>
      </c>
      <c r="W17" s="32">
        <f>P17</f>
        <v>0</v>
      </c>
      <c r="X17" s="32">
        <f>Q17</f>
        <v>4</v>
      </c>
      <c r="Y17" s="32">
        <f>R17+L17</f>
        <v>0</v>
      </c>
      <c r="Z17" s="32">
        <f>S17+M17</f>
        <v>0</v>
      </c>
      <c r="AA17" s="32">
        <f>T17</f>
        <v>0</v>
      </c>
      <c r="AB17" s="18">
        <f>SUM(U17:AA17)-H17</f>
        <v>0</v>
      </c>
    </row>
    <row r="18" spans="1:28" s="18" customFormat="1">
      <c r="A18" s="32" t="s">
        <v>9</v>
      </c>
      <c r="B18" s="32">
        <v>4</v>
      </c>
      <c r="C18" s="33" t="s">
        <v>7</v>
      </c>
      <c r="D18" s="33" t="s">
        <v>7</v>
      </c>
      <c r="E18" s="33" t="s">
        <v>7</v>
      </c>
      <c r="F18" s="33" t="s">
        <v>7</v>
      </c>
      <c r="G18" s="33"/>
      <c r="H18" s="33" t="s">
        <v>7</v>
      </c>
      <c r="I18" s="32"/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  <c r="P18" s="32" t="s">
        <v>7</v>
      </c>
      <c r="Q18" s="32" t="s">
        <v>7</v>
      </c>
      <c r="R18" s="32" t="s">
        <v>7</v>
      </c>
      <c r="S18" s="32" t="s">
        <v>7</v>
      </c>
      <c r="T18" s="32" t="s">
        <v>7</v>
      </c>
      <c r="U18" s="32" t="s">
        <v>7</v>
      </c>
      <c r="V18" s="32" t="s">
        <v>7</v>
      </c>
      <c r="W18" s="32" t="s">
        <v>7</v>
      </c>
      <c r="X18" s="32" t="s">
        <v>7</v>
      </c>
      <c r="Y18" s="32" t="s">
        <v>7</v>
      </c>
      <c r="Z18" s="32" t="s">
        <v>7</v>
      </c>
      <c r="AA18" s="32" t="s">
        <v>7</v>
      </c>
    </row>
    <row r="19" spans="1:28" s="18" customFormat="1">
      <c r="A19" s="32" t="s">
        <v>9</v>
      </c>
      <c r="B19" s="32">
        <v>2</v>
      </c>
      <c r="C19" s="33" t="s">
        <v>7</v>
      </c>
      <c r="D19" s="33" t="s">
        <v>7</v>
      </c>
      <c r="E19" s="33" t="s">
        <v>7</v>
      </c>
      <c r="F19" s="33" t="s">
        <v>7</v>
      </c>
      <c r="G19" s="33"/>
      <c r="H19" s="33" t="s">
        <v>7</v>
      </c>
      <c r="I19" s="32"/>
      <c r="J19" s="32" t="s">
        <v>7</v>
      </c>
      <c r="K19" s="32" t="s">
        <v>7</v>
      </c>
      <c r="L19" s="32" t="s">
        <v>7</v>
      </c>
      <c r="M19" s="32" t="s">
        <v>7</v>
      </c>
      <c r="N19" s="32" t="s">
        <v>7</v>
      </c>
      <c r="O19" s="32" t="s">
        <v>7</v>
      </c>
      <c r="P19" s="32" t="s">
        <v>7</v>
      </c>
      <c r="Q19" s="32" t="s">
        <v>7</v>
      </c>
      <c r="R19" s="32" t="s">
        <v>7</v>
      </c>
      <c r="S19" s="32" t="s">
        <v>7</v>
      </c>
      <c r="T19" s="32" t="s">
        <v>7</v>
      </c>
      <c r="U19" s="32" t="s">
        <v>7</v>
      </c>
      <c r="V19" s="32" t="s">
        <v>7</v>
      </c>
      <c r="W19" s="32" t="s">
        <v>7</v>
      </c>
      <c r="X19" s="32" t="s">
        <v>7</v>
      </c>
      <c r="Y19" s="32" t="s">
        <v>7</v>
      </c>
      <c r="Z19" s="32" t="s">
        <v>7</v>
      </c>
      <c r="AA19" s="32" t="s">
        <v>7</v>
      </c>
    </row>
    <row r="20" spans="1:28">
      <c r="A20" s="3" t="s">
        <v>19</v>
      </c>
      <c r="B20" s="3">
        <v>3</v>
      </c>
      <c r="C20" s="3">
        <v>110</v>
      </c>
      <c r="D20" s="3">
        <f>'Prod, cons, interhh transfers'!D20</f>
        <v>6</v>
      </c>
      <c r="E20" s="3">
        <f>'Prod, cons, interhh transfers'!E20</f>
        <v>0</v>
      </c>
      <c r="F20" s="44">
        <f>'Prod, cons, interhh transfers'!F20 - 'Prod, cons, interhh transfers'!F20/COUNT(B20:B21)</f>
        <v>5</v>
      </c>
      <c r="G20" s="3"/>
      <c r="H20" s="3">
        <f>SUM(D20:G20)</f>
        <v>11</v>
      </c>
      <c r="I20" s="3"/>
      <c r="J20" s="3">
        <v>6</v>
      </c>
      <c r="K20" s="3">
        <v>0</v>
      </c>
      <c r="L20" s="3">
        <v>0</v>
      </c>
      <c r="M20" s="3">
        <v>0</v>
      </c>
      <c r="N20" s="3">
        <v>5</v>
      </c>
      <c r="O20" s="3">
        <v>0</v>
      </c>
      <c r="P20" s="43">
        <v>0</v>
      </c>
      <c r="Q20" s="3">
        <v>0</v>
      </c>
      <c r="R20" s="3">
        <v>0</v>
      </c>
      <c r="S20" s="3">
        <v>0</v>
      </c>
      <c r="T20" s="3">
        <f>G20</f>
        <v>0</v>
      </c>
      <c r="U20" s="3">
        <f>N20+J20</f>
        <v>11</v>
      </c>
      <c r="V20" s="3">
        <f>O20+K20</f>
        <v>0</v>
      </c>
      <c r="W20" s="3">
        <f>P20</f>
        <v>0</v>
      </c>
      <c r="X20" s="3">
        <f>Q20</f>
        <v>0</v>
      </c>
      <c r="Y20" s="3">
        <f>R20+L20</f>
        <v>0</v>
      </c>
      <c r="Z20" s="3">
        <f>S20+M20</f>
        <v>0</v>
      </c>
      <c r="AA20" s="3">
        <f>T20</f>
        <v>0</v>
      </c>
      <c r="AB20">
        <f>SUM(U20:AA20)-H20</f>
        <v>0</v>
      </c>
    </row>
    <row r="21" spans="1:28">
      <c r="A21" s="3" t="s">
        <v>19</v>
      </c>
      <c r="B21" s="3">
        <v>1</v>
      </c>
      <c r="C21" s="34" t="s">
        <v>7</v>
      </c>
      <c r="D21" s="34" t="s">
        <v>7</v>
      </c>
      <c r="E21" s="34" t="s">
        <v>7</v>
      </c>
      <c r="F21" s="34" t="s">
        <v>7</v>
      </c>
      <c r="G21" s="34"/>
      <c r="H21" s="34" t="s">
        <v>7</v>
      </c>
      <c r="I21" s="3"/>
      <c r="J21" s="3" t="s">
        <v>7</v>
      </c>
      <c r="K21" s="3" t="s">
        <v>7</v>
      </c>
      <c r="L21" s="3" t="s">
        <v>7</v>
      </c>
      <c r="M21" s="3" t="s">
        <v>7</v>
      </c>
      <c r="N21" s="3" t="s">
        <v>7</v>
      </c>
      <c r="O21" s="3" t="s">
        <v>7</v>
      </c>
      <c r="P21" s="3" t="s">
        <v>7</v>
      </c>
      <c r="Q21" s="3" t="s">
        <v>7</v>
      </c>
      <c r="R21" s="3" t="s">
        <v>7</v>
      </c>
      <c r="S21" s="3" t="s">
        <v>7</v>
      </c>
      <c r="T21" s="3" t="s">
        <v>7</v>
      </c>
      <c r="U21" s="3" t="s">
        <v>7</v>
      </c>
      <c r="V21" s="3" t="s">
        <v>7</v>
      </c>
      <c r="W21" s="3" t="s">
        <v>7</v>
      </c>
      <c r="X21" s="3" t="s">
        <v>7</v>
      </c>
      <c r="Y21" s="3" t="s">
        <v>7</v>
      </c>
      <c r="Z21" s="3" t="s">
        <v>7</v>
      </c>
      <c r="AA21" s="3" t="s">
        <v>7</v>
      </c>
    </row>
    <row r="22" spans="1:28" s="18" customFormat="1">
      <c r="A22" s="32" t="s">
        <v>20</v>
      </c>
      <c r="B22" s="32">
        <v>5</v>
      </c>
      <c r="C22" s="32">
        <v>110</v>
      </c>
      <c r="D22" s="32">
        <f>'Prod, cons, interhh transfers'!D22</f>
        <v>0</v>
      </c>
      <c r="E22" s="32">
        <f>'Prod, cons, interhh transfers'!E22</f>
        <v>0</v>
      </c>
      <c r="F22" s="42">
        <v>0</v>
      </c>
      <c r="G22" s="32"/>
      <c r="H22" s="32">
        <f>SUM(D22:G22)</f>
        <v>0</v>
      </c>
      <c r="I22" s="32"/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42">
        <v>0</v>
      </c>
      <c r="S22" s="32">
        <v>0</v>
      </c>
      <c r="T22" s="32">
        <f>G22</f>
        <v>0</v>
      </c>
      <c r="U22" s="32">
        <f>N22+J22</f>
        <v>0</v>
      </c>
      <c r="V22" s="32">
        <f>O22+K22</f>
        <v>0</v>
      </c>
      <c r="W22" s="32">
        <f>P22</f>
        <v>0</v>
      </c>
      <c r="X22" s="32">
        <f>Q22</f>
        <v>0</v>
      </c>
      <c r="Y22" s="32">
        <f>R22+L22</f>
        <v>0</v>
      </c>
      <c r="Z22" s="32">
        <f>S22+M22</f>
        <v>0</v>
      </c>
      <c r="AA22" s="32">
        <f>T22</f>
        <v>0</v>
      </c>
      <c r="AB22" s="18">
        <f>SUM(U22:AA22)-H22</f>
        <v>0</v>
      </c>
    </row>
    <row r="24" spans="1:28">
      <c r="A24" s="3" t="s">
        <v>24</v>
      </c>
      <c r="B24" s="3" t="s">
        <v>53</v>
      </c>
      <c r="U24" s="38" t="s">
        <v>70</v>
      </c>
      <c r="V24" s="7"/>
      <c r="W24" s="7"/>
      <c r="X24" s="7"/>
      <c r="Y24" s="8"/>
      <c r="Z24" s="10"/>
      <c r="AA24" s="11"/>
    </row>
    <row r="25" spans="1:28">
      <c r="A25" s="4" t="s">
        <v>25</v>
      </c>
      <c r="B25" s="4" t="s">
        <v>54</v>
      </c>
      <c r="D25" s="38" t="s">
        <v>70</v>
      </c>
      <c r="E25" s="7"/>
      <c r="F25" s="7"/>
      <c r="G25" s="7"/>
      <c r="H25" s="8"/>
      <c r="U25" s="5" t="s">
        <v>48</v>
      </c>
      <c r="V25" s="5"/>
      <c r="W25" s="5"/>
      <c r="X25" s="5"/>
      <c r="Y25" s="5"/>
      <c r="Z25" s="5"/>
      <c r="AA25" s="5"/>
    </row>
    <row r="26" spans="1:28">
      <c r="A26" s="4"/>
      <c r="D26" s="20"/>
      <c r="E26" s="20"/>
      <c r="F26" s="20"/>
      <c r="G26" s="20"/>
      <c r="H26" s="20"/>
      <c r="U26" s="22" t="s">
        <v>10</v>
      </c>
      <c r="V26" s="22" t="s">
        <v>11</v>
      </c>
      <c r="W26" s="22" t="s">
        <v>12</v>
      </c>
      <c r="X26" s="22" t="s">
        <v>16</v>
      </c>
      <c r="Y26" s="22" t="s">
        <v>17</v>
      </c>
      <c r="Z26" s="23" t="s">
        <v>18</v>
      </c>
      <c r="AA26" s="23" t="s">
        <v>28</v>
      </c>
    </row>
    <row r="27" spans="1:28">
      <c r="A27" t="s">
        <v>10</v>
      </c>
      <c r="B27">
        <v>5000</v>
      </c>
      <c r="D27">
        <v>0</v>
      </c>
      <c r="E27">
        <v>0</v>
      </c>
      <c r="F27">
        <v>0</v>
      </c>
      <c r="G27">
        <v>0</v>
      </c>
      <c r="H27" s="26">
        <v>0</v>
      </c>
      <c r="I27" s="35" t="s">
        <v>29</v>
      </c>
      <c r="T27" s="19" t="s">
        <v>10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8">
      <c r="A28" t="s">
        <v>11</v>
      </c>
      <c r="B28">
        <v>5100</v>
      </c>
      <c r="D28">
        <v>0</v>
      </c>
      <c r="E28">
        <v>0</v>
      </c>
      <c r="F28">
        <v>0</v>
      </c>
      <c r="G28">
        <v>0</v>
      </c>
      <c r="H28" s="26">
        <v>0</v>
      </c>
      <c r="I28" s="35" t="s">
        <v>30</v>
      </c>
      <c r="T28" s="19" t="s">
        <v>11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8">
      <c r="A29" t="s">
        <v>12</v>
      </c>
      <c r="B29">
        <v>4900</v>
      </c>
      <c r="D29" s="1">
        <f>(D6*$C6+D20*$C20)/($C6+$C20)</f>
        <v>2.5384615384615383</v>
      </c>
      <c r="E29" s="1">
        <f>(E6*$C6+E20*$C20)/($C6+$C20)</f>
        <v>0</v>
      </c>
      <c r="F29" s="1">
        <f>(F6*$C6+F20*$C20)/($C6+$C20)</f>
        <v>10.76923076923077</v>
      </c>
      <c r="G29" s="1">
        <f>(G6*$C6+G20*$C20)/($C6+$C20)</f>
        <v>0</v>
      </c>
      <c r="H29" s="27">
        <f>(H6*$C6+H20*$C20)/($C6+$C20)</f>
        <v>13.307692307692308</v>
      </c>
      <c r="I29" s="35" t="s">
        <v>31</v>
      </c>
      <c r="S29" s="19" t="s">
        <v>51</v>
      </c>
      <c r="T29" s="19" t="s">
        <v>12</v>
      </c>
      <c r="U29" s="1">
        <f t="shared" ref="U29:AA29" si="0">(U6*$C6+U20*$C20)/($C6+$C20)</f>
        <v>4.6538461538461542</v>
      </c>
      <c r="V29" s="1">
        <f t="shared" si="0"/>
        <v>0</v>
      </c>
      <c r="W29" s="1">
        <f t="shared" si="0"/>
        <v>0</v>
      </c>
      <c r="X29" s="1">
        <f t="shared" si="0"/>
        <v>8.6538461538461533</v>
      </c>
      <c r="Y29" s="1">
        <f t="shared" si="0"/>
        <v>0</v>
      </c>
      <c r="Z29" s="1">
        <f t="shared" si="0"/>
        <v>0</v>
      </c>
      <c r="AA29" s="1">
        <f t="shared" si="0"/>
        <v>0</v>
      </c>
    </row>
    <row r="30" spans="1:28">
      <c r="A30" t="s">
        <v>16</v>
      </c>
      <c r="B30">
        <v>4500</v>
      </c>
      <c r="D30" s="1">
        <f>(D8*$C8+D12*$C12)/($C8+$C12)</f>
        <v>6.5454545454545459</v>
      </c>
      <c r="E30" s="1">
        <f>(E8*$C8+E12*$C12)/($C8+$C12)</f>
        <v>1.3636363636363635</v>
      </c>
      <c r="F30" s="1">
        <f>(F8*$C8+F12*$C12)/($C8+$C12)</f>
        <v>23.636363636363637</v>
      </c>
      <c r="G30" s="1">
        <f>(G8*$C8+G12*$C12)/($C8+$C12)</f>
        <v>0</v>
      </c>
      <c r="H30" s="27">
        <f>(H8*$C8+H12*$C12)/($C8+$C12)</f>
        <v>31.545454545454547</v>
      </c>
      <c r="I30" s="35" t="s">
        <v>80</v>
      </c>
      <c r="S30" s="3" t="s">
        <v>52</v>
      </c>
      <c r="T30" s="19" t="s">
        <v>16</v>
      </c>
      <c r="U30" s="1">
        <f t="shared" ref="U30:AA30" si="1">(U8*$C8+U12*$C12)/($C8+$C12)</f>
        <v>8.7272727272727266</v>
      </c>
      <c r="V30" s="1">
        <f t="shared" si="1"/>
        <v>8.7272727272727266</v>
      </c>
      <c r="W30" s="1">
        <f t="shared" si="1"/>
        <v>5.4545454545454541</v>
      </c>
      <c r="X30" s="1">
        <f t="shared" si="1"/>
        <v>3.6363636363636362</v>
      </c>
      <c r="Y30" s="1">
        <f t="shared" si="1"/>
        <v>0</v>
      </c>
      <c r="Z30" s="1">
        <f t="shared" si="1"/>
        <v>5</v>
      </c>
      <c r="AA30" s="1">
        <f t="shared" si="1"/>
        <v>0</v>
      </c>
    </row>
    <row r="31" spans="1:28">
      <c r="A31" t="s">
        <v>17</v>
      </c>
      <c r="B31">
        <v>4000</v>
      </c>
      <c r="D31" s="1">
        <f>(D15*$C22+D15*$C22)/($C15+$C22)</f>
        <v>0</v>
      </c>
      <c r="E31" s="1">
        <f>(E15*$C22+E15*$C22)/($C15+$C22)</f>
        <v>4.1904761904761907</v>
      </c>
      <c r="F31" s="1">
        <f>(F15*$C22+F15*$C22)/($C15+$C22)</f>
        <v>9.4285714285714288</v>
      </c>
      <c r="G31" s="1">
        <f>(G15*$C22+G15*$C22)/($C15+$C22)</f>
        <v>0</v>
      </c>
      <c r="H31" s="27">
        <f>(H15*$C22+H15*$C22)/($C15+$C22)</f>
        <v>13.619047619047619</v>
      </c>
      <c r="I31" s="35" t="s">
        <v>63</v>
      </c>
      <c r="T31" s="19" t="s">
        <v>17</v>
      </c>
      <c r="U31" s="1">
        <f t="shared" ref="U31:AA31" si="2">(U15*$C22+U15*$C22)/($C15+$C22)</f>
        <v>0</v>
      </c>
      <c r="V31" s="1">
        <f t="shared" si="2"/>
        <v>0</v>
      </c>
      <c r="W31" s="1">
        <f t="shared" si="2"/>
        <v>0</v>
      </c>
      <c r="X31" s="1">
        <f t="shared" si="2"/>
        <v>0</v>
      </c>
      <c r="Y31" s="1">
        <f t="shared" si="2"/>
        <v>13.619047619047619</v>
      </c>
      <c r="Z31" s="1">
        <f t="shared" si="2"/>
        <v>0</v>
      </c>
      <c r="AA31" s="1">
        <f t="shared" si="2"/>
        <v>0</v>
      </c>
    </row>
    <row r="32" spans="1:28">
      <c r="A32" t="s">
        <v>18</v>
      </c>
      <c r="B32">
        <v>2000</v>
      </c>
      <c r="D32" s="1">
        <f>D17</f>
        <v>4</v>
      </c>
      <c r="E32" s="1">
        <f t="shared" ref="E32:H32" si="3">E17</f>
        <v>0</v>
      </c>
      <c r="F32" s="1">
        <f t="shared" si="3"/>
        <v>8</v>
      </c>
      <c r="G32" s="1">
        <f t="shared" si="3"/>
        <v>0</v>
      </c>
      <c r="H32" s="27">
        <f t="shared" si="3"/>
        <v>12</v>
      </c>
      <c r="I32" s="35" t="s">
        <v>34</v>
      </c>
      <c r="T32" s="19" t="s">
        <v>18</v>
      </c>
      <c r="U32" s="1">
        <f t="shared" ref="U32:AA32" si="4">U17</f>
        <v>0</v>
      </c>
      <c r="V32" s="1">
        <f t="shared" si="4"/>
        <v>8</v>
      </c>
      <c r="W32" s="1">
        <f t="shared" si="4"/>
        <v>0</v>
      </c>
      <c r="X32" s="1">
        <f t="shared" si="4"/>
        <v>4</v>
      </c>
      <c r="Y32" s="1">
        <f t="shared" si="4"/>
        <v>0</v>
      </c>
      <c r="Z32" s="1">
        <f t="shared" si="4"/>
        <v>0</v>
      </c>
      <c r="AA32" s="1">
        <f t="shared" si="4"/>
        <v>0</v>
      </c>
    </row>
    <row r="34" spans="4:27">
      <c r="U34" s="38" t="s">
        <v>70</v>
      </c>
      <c r="V34" s="7"/>
      <c r="W34" s="7"/>
      <c r="X34" s="7"/>
      <c r="Y34" s="8"/>
      <c r="Z34" s="10"/>
      <c r="AA34" s="11"/>
    </row>
    <row r="35" spans="4:27">
      <c r="U35" s="5" t="s">
        <v>48</v>
      </c>
      <c r="V35" s="5"/>
      <c r="W35" s="5"/>
      <c r="X35" s="5"/>
      <c r="Y35" s="5"/>
      <c r="Z35" s="5"/>
      <c r="AA35" s="5"/>
    </row>
    <row r="36" spans="4:27">
      <c r="U36" s="22" t="s">
        <v>10</v>
      </c>
      <c r="V36" s="22" t="s">
        <v>11</v>
      </c>
      <c r="W36" s="22" t="s">
        <v>12</v>
      </c>
      <c r="X36" s="22" t="s">
        <v>16</v>
      </c>
      <c r="Y36" s="22" t="s">
        <v>17</v>
      </c>
      <c r="Z36" s="23" t="s">
        <v>18</v>
      </c>
      <c r="AA36" s="23" t="s">
        <v>28</v>
      </c>
    </row>
    <row r="37" spans="4:27">
      <c r="T37" s="19" t="s">
        <v>10</v>
      </c>
      <c r="U37" s="24">
        <f t="shared" ref="U37:AA42" si="5">U27*$B27</f>
        <v>0</v>
      </c>
      <c r="V37" s="24">
        <f t="shared" si="5"/>
        <v>0</v>
      </c>
      <c r="W37" s="24">
        <f t="shared" si="5"/>
        <v>0</v>
      </c>
      <c r="X37" s="24">
        <f t="shared" si="5"/>
        <v>0</v>
      </c>
      <c r="Y37" s="24">
        <f t="shared" si="5"/>
        <v>0</v>
      </c>
      <c r="Z37" s="24">
        <f t="shared" si="5"/>
        <v>0</v>
      </c>
      <c r="AA37" s="24">
        <f t="shared" si="5"/>
        <v>0</v>
      </c>
    </row>
    <row r="38" spans="4:27">
      <c r="T38" s="19" t="s">
        <v>11</v>
      </c>
      <c r="U38" s="24">
        <f t="shared" si="5"/>
        <v>0</v>
      </c>
      <c r="V38" s="24">
        <f t="shared" si="5"/>
        <v>0</v>
      </c>
      <c r="W38" s="24">
        <f t="shared" si="5"/>
        <v>0</v>
      </c>
      <c r="X38" s="24">
        <f t="shared" si="5"/>
        <v>0</v>
      </c>
      <c r="Y38" s="24">
        <f t="shared" si="5"/>
        <v>0</v>
      </c>
      <c r="Z38" s="24">
        <f t="shared" si="5"/>
        <v>0</v>
      </c>
      <c r="AA38" s="24">
        <f t="shared" si="5"/>
        <v>0</v>
      </c>
    </row>
    <row r="39" spans="4:27">
      <c r="S39" s="19" t="s">
        <v>51</v>
      </c>
      <c r="T39" s="19" t="s">
        <v>12</v>
      </c>
      <c r="U39" s="24">
        <f t="shared" si="5"/>
        <v>22803.846153846156</v>
      </c>
      <c r="V39" s="24">
        <f t="shared" si="5"/>
        <v>0</v>
      </c>
      <c r="W39" s="24">
        <f t="shared" si="5"/>
        <v>0</v>
      </c>
      <c r="X39" s="24">
        <f t="shared" si="5"/>
        <v>42403.846153846149</v>
      </c>
      <c r="Y39" s="24">
        <f t="shared" si="5"/>
        <v>0</v>
      </c>
      <c r="Z39" s="24">
        <f t="shared" si="5"/>
        <v>0</v>
      </c>
      <c r="AA39" s="24">
        <f t="shared" si="5"/>
        <v>0</v>
      </c>
    </row>
    <row r="40" spans="4:27">
      <c r="S40" s="3" t="s">
        <v>52</v>
      </c>
      <c r="T40" s="19" t="s">
        <v>16</v>
      </c>
      <c r="U40" s="24">
        <f t="shared" si="5"/>
        <v>39272.727272727272</v>
      </c>
      <c r="V40" s="24">
        <f t="shared" si="5"/>
        <v>39272.727272727272</v>
      </c>
      <c r="W40" s="24">
        <f t="shared" si="5"/>
        <v>24545.454545454544</v>
      </c>
      <c r="X40" s="24">
        <f t="shared" si="5"/>
        <v>16363.636363636364</v>
      </c>
      <c r="Y40" s="24">
        <f t="shared" si="5"/>
        <v>0</v>
      </c>
      <c r="Z40" s="24">
        <f t="shared" si="5"/>
        <v>22500</v>
      </c>
      <c r="AA40" s="24">
        <f t="shared" si="5"/>
        <v>0</v>
      </c>
    </row>
    <row r="41" spans="4:27">
      <c r="T41" s="19" t="s">
        <v>17</v>
      </c>
      <c r="U41" s="24">
        <f t="shared" si="5"/>
        <v>0</v>
      </c>
      <c r="V41" s="24">
        <f t="shared" si="5"/>
        <v>0</v>
      </c>
      <c r="W41" s="24">
        <f t="shared" si="5"/>
        <v>0</v>
      </c>
      <c r="X41" s="24">
        <f t="shared" si="5"/>
        <v>0</v>
      </c>
      <c r="Y41" s="24">
        <f t="shared" si="5"/>
        <v>54476.190476190473</v>
      </c>
      <c r="Z41" s="24">
        <f t="shared" si="5"/>
        <v>0</v>
      </c>
      <c r="AA41" s="24">
        <f t="shared" si="5"/>
        <v>0</v>
      </c>
    </row>
    <row r="42" spans="4:27">
      <c r="T42" s="19" t="s">
        <v>18</v>
      </c>
      <c r="U42" s="25">
        <f t="shared" si="5"/>
        <v>0</v>
      </c>
      <c r="V42" s="25">
        <f t="shared" si="5"/>
        <v>16000</v>
      </c>
      <c r="W42" s="25">
        <f t="shared" si="5"/>
        <v>0</v>
      </c>
      <c r="X42" s="25">
        <f t="shared" si="5"/>
        <v>8000</v>
      </c>
      <c r="Y42" s="25">
        <f t="shared" si="5"/>
        <v>0</v>
      </c>
      <c r="Z42" s="25">
        <f t="shared" si="5"/>
        <v>0</v>
      </c>
      <c r="AA42" s="25">
        <f t="shared" si="5"/>
        <v>0</v>
      </c>
    </row>
    <row r="43" spans="4:27">
      <c r="D43" s="2" t="s">
        <v>72</v>
      </c>
      <c r="E43" t="s">
        <v>78</v>
      </c>
      <c r="H43">
        <f>SUMPRODUCT(H27:H32,B27:B32)</f>
        <v>285638.42823842826</v>
      </c>
      <c r="T43" t="s">
        <v>27</v>
      </c>
      <c r="U43" s="24">
        <f t="shared" ref="U43:AA43" si="6">SUM(U37:U42)</f>
        <v>62076.573426573428</v>
      </c>
      <c r="V43" s="24">
        <f t="shared" si="6"/>
        <v>55272.727272727272</v>
      </c>
      <c r="W43" s="24">
        <f t="shared" si="6"/>
        <v>24545.454545454544</v>
      </c>
      <c r="X43" s="24">
        <f t="shared" si="6"/>
        <v>66767.482517482509</v>
      </c>
      <c r="Y43" s="24">
        <f t="shared" si="6"/>
        <v>54476.190476190473</v>
      </c>
      <c r="Z43" s="24">
        <f t="shared" si="6"/>
        <v>22500</v>
      </c>
      <c r="AA43" s="24">
        <f t="shared" si="6"/>
        <v>0</v>
      </c>
    </row>
    <row r="44" spans="4:27">
      <c r="E44" t="s">
        <v>79</v>
      </c>
      <c r="H44">
        <f>U47*B27+V47*B28+W47*B29+X47*B30+Y47*B31+Z47*B32</f>
        <v>285638.4282384282</v>
      </c>
    </row>
    <row r="45" spans="4:27">
      <c r="U45" s="38" t="s">
        <v>70</v>
      </c>
      <c r="V45" s="7"/>
      <c r="W45" s="7"/>
      <c r="X45" s="7"/>
      <c r="Y45" s="8"/>
      <c r="Z45" s="10"/>
      <c r="AA45" s="11"/>
    </row>
    <row r="46" spans="4:27">
      <c r="U46" s="20" t="s">
        <v>10</v>
      </c>
      <c r="V46" s="20" t="s">
        <v>11</v>
      </c>
      <c r="W46" s="20" t="s">
        <v>12</v>
      </c>
      <c r="X46" s="20" t="s">
        <v>16</v>
      </c>
      <c r="Y46" s="20" t="s">
        <v>17</v>
      </c>
      <c r="Z46" s="21" t="s">
        <v>18</v>
      </c>
      <c r="AA46" s="21" t="s">
        <v>28</v>
      </c>
    </row>
    <row r="47" spans="4:27">
      <c r="U47" s="29">
        <f>U43/B27</f>
        <v>12.415314685314685</v>
      </c>
      <c r="V47" s="29">
        <f>V43/B28</f>
        <v>10.837789661319073</v>
      </c>
      <c r="W47" s="29">
        <f>W43/B29</f>
        <v>5.0092764378478662</v>
      </c>
      <c r="X47" s="29">
        <f>X43/B30</f>
        <v>14.837218337218335</v>
      </c>
      <c r="Y47" s="29">
        <f>Y43/B31</f>
        <v>13.619047619047619</v>
      </c>
      <c r="Z47" s="29">
        <f>Z43/B32</f>
        <v>11.25</v>
      </c>
      <c r="AA47" s="17">
        <f>AA43/SUM(B27:B32)</f>
        <v>0</v>
      </c>
    </row>
    <row r="48" spans="4:27">
      <c r="U48" s="28" t="s">
        <v>81</v>
      </c>
      <c r="V48" s="28"/>
      <c r="W48" s="28"/>
      <c r="X48" s="28"/>
      <c r="Y48" s="28"/>
      <c r="Z48" s="28"/>
      <c r="AA48" s="28"/>
    </row>
  </sheetData>
  <mergeCells count="1">
    <mergeCell ref="D1:H2"/>
  </mergeCells>
  <pageMargins left="0.25" right="0.25" top="0.75" bottom="0.75" header="0.3" footer="0.3"/>
  <pageSetup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README</vt:lpstr>
      <vt:lpstr>Prod, cons, interhh transfers</vt:lpstr>
      <vt:lpstr>Intrahh transfers</vt:lpstr>
      <vt:lpstr>Sheet3</vt:lpstr>
      <vt:lpstr>'Intrahh transfers'!Print_Area</vt:lpstr>
      <vt:lpstr>'Prod, cons, interhh transfers'!Print_Area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</cp:lastModifiedBy>
  <cp:lastPrinted>2012-05-11T20:08:44Z</cp:lastPrinted>
  <dcterms:created xsi:type="dcterms:W3CDTF">2012-05-10T23:11:43Z</dcterms:created>
  <dcterms:modified xsi:type="dcterms:W3CDTF">2013-04-19T21:56:26Z</dcterms:modified>
</cp:coreProperties>
</file>